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ichal.petrovic\Downloads\"/>
    </mc:Choice>
  </mc:AlternateContent>
  <xr:revisionPtr revIDLastSave="0" documentId="8_{011F90DE-D81E-4211-98E4-D7FB8B52D1B8}" xr6:coauthVersionLast="47" xr6:coauthVersionMax="47" xr10:uidLastSave="{00000000-0000-0000-0000-000000000000}"/>
  <bookViews>
    <workbookView xWindow="-120" yWindow="-120" windowWidth="29040" windowHeight="15720" xr2:uid="{1E7EB71A-BA70-47BA-B62D-5CF1A3822C85}"/>
  </bookViews>
  <sheets>
    <sheet name="na web" sheetId="2" r:id="rId1"/>
    <sheet name="všetk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C3" i="2"/>
  <c r="B3" i="2"/>
  <c r="E3" i="2" s="1"/>
  <c r="I18" i="2"/>
  <c r="I21" i="2"/>
  <c r="I20" i="2"/>
  <c r="E18" i="2"/>
  <c r="E19" i="2"/>
  <c r="E20" i="2"/>
  <c r="C21" i="2"/>
  <c r="I22" i="2"/>
  <c r="E17" i="2"/>
  <c r="I19" i="2"/>
  <c r="D21" i="2"/>
  <c r="B21" i="2"/>
  <c r="C3" i="1"/>
  <c r="I16" i="2"/>
  <c r="D16" i="2"/>
  <c r="C16" i="2"/>
  <c r="B16" i="2"/>
  <c r="I15" i="2"/>
  <c r="E15" i="2"/>
  <c r="I14" i="2"/>
  <c r="E14" i="2"/>
  <c r="I13" i="2"/>
  <c r="E13" i="2"/>
  <c r="E12" i="2"/>
  <c r="I11" i="2"/>
  <c r="D11" i="2"/>
  <c r="C11" i="2"/>
  <c r="B11" i="2"/>
  <c r="I10" i="2"/>
  <c r="E10" i="2"/>
  <c r="I9" i="2"/>
  <c r="E9" i="2"/>
  <c r="I8" i="2"/>
  <c r="E8" i="2"/>
  <c r="E7" i="2"/>
  <c r="I3" i="1"/>
  <c r="G3" i="1"/>
  <c r="G2" i="1"/>
  <c r="F2" i="1"/>
  <c r="H3" i="1"/>
  <c r="F3" i="1"/>
  <c r="D3" i="1"/>
  <c r="C2" i="1"/>
  <c r="B3" i="1"/>
  <c r="B2" i="1"/>
  <c r="I15" i="1"/>
  <c r="I16" i="1"/>
  <c r="I14" i="1"/>
  <c r="I13" i="1"/>
  <c r="I10" i="1"/>
  <c r="I11" i="1"/>
  <c r="I9" i="1"/>
  <c r="I8" i="1"/>
  <c r="I12" i="1" s="1"/>
  <c r="D16" i="1"/>
  <c r="C16" i="1"/>
  <c r="B16" i="1"/>
  <c r="E15" i="1"/>
  <c r="E14" i="1"/>
  <c r="E13" i="1"/>
  <c r="E12" i="1"/>
  <c r="D11" i="1"/>
  <c r="C11" i="1"/>
  <c r="B11" i="1"/>
  <c r="E10" i="1"/>
  <c r="E9" i="1"/>
  <c r="E8" i="1"/>
  <c r="E7" i="1"/>
  <c r="D3" i="2" l="1"/>
  <c r="E21" i="2"/>
  <c r="E11" i="2"/>
  <c r="I12" i="2"/>
  <c r="I17" i="2"/>
  <c r="C2" i="2" s="1"/>
  <c r="E16" i="2"/>
  <c r="B2" i="2" s="1"/>
  <c r="M17" i="1"/>
  <c r="M12" i="1"/>
  <c r="I17" i="1"/>
  <c r="E16" i="1"/>
  <c r="E11" i="1"/>
  <c r="E2" i="2" l="1"/>
  <c r="F2" i="2" s="1"/>
  <c r="D2" i="2"/>
</calcChain>
</file>

<file path=xl/sharedStrings.xml><?xml version="1.0" encoding="utf-8"?>
<sst xmlns="http://schemas.openxmlformats.org/spreadsheetml/2006/main" count="114" uniqueCount="38">
  <si>
    <t>Rok indexácie</t>
  </si>
  <si>
    <t>Ročný kompozitný index</t>
  </si>
  <si>
    <t>Ročný NBS index</t>
  </si>
  <si>
    <t>Kumulatívny kompozitný/NBS index</t>
  </si>
  <si>
    <t xml:space="preserve">Finálny index </t>
  </si>
  <si>
    <t>Koeficient na rok</t>
  </si>
  <si>
    <t>Zdroje</t>
  </si>
  <si>
    <t>NBS BA kraj (hodnota za daný Q)</t>
  </si>
  <si>
    <t>Indexy realizačných cien nehnuteľností - regionálne, štvrťročne [sp3801qr], Bratislavský kraj, Nákup nových nehnuteľností, predchádzajúce obdobie = 100</t>
  </si>
  <si>
    <t>Indexy cien stavebných prác a materiálov - štvrťročne [sp2063qs], Indexy cien stavebných prác, predch. obd. = 100</t>
  </si>
  <si>
    <t>KOMPOZITNÝ INDEX</t>
  </si>
  <si>
    <t>INDEX NBS</t>
  </si>
  <si>
    <t>Indexy cien stavebných prác a materiálov - štvrťročne [sp2063qs], Indexy cien stavebných materiálov (nákupné ceny), predch. obd. = 100</t>
  </si>
  <si>
    <t>index cien stavebných materiálov (nákupné ceny)</t>
  </si>
  <si>
    <t>index cien stavebných prác</t>
  </si>
  <si>
    <t>index realizačných cien nehnuteľností v BA kraji (nákup nových nehnuteľností)</t>
  </si>
  <si>
    <t>Kompozitný index</t>
  </si>
  <si>
    <t>priemerné ceny nehnuteľností za m2 v BA kraji</t>
  </si>
  <si>
    <t>priemerné ceny nehnuteľností za m2 v BA kraji (medzikvartálna zmena)</t>
  </si>
  <si>
    <t>Q4 2022</t>
  </si>
  <si>
    <t>Q3 2022</t>
  </si>
  <si>
    <t>Q1 2023</t>
  </si>
  <si>
    <t>Q2 2023</t>
  </si>
  <si>
    <t>Q3 2023</t>
  </si>
  <si>
    <t>Q4 2023</t>
  </si>
  <si>
    <t>Q1 2024</t>
  </si>
  <si>
    <t>Q2 2024</t>
  </si>
  <si>
    <t>Q3 2024</t>
  </si>
  <si>
    <t>Ročný benchmark</t>
  </si>
  <si>
    <t>Kumulatívny benchmark</t>
  </si>
  <si>
    <t>Rozdiel (benchmark-kompozitný index)</t>
  </si>
  <si>
    <t>Koeficient</t>
  </si>
  <si>
    <t>N/A</t>
  </si>
  <si>
    <t>BENCHMARK</t>
  </si>
  <si>
    <t>Q4 2024</t>
  </si>
  <si>
    <t>Q1 2025</t>
  </si>
  <si>
    <t>Q2 2025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</si>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</sst>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_-* #,##0.0\ [$€-41B]_-;\-* #,##0.0\ [$€-41B]_-;_-* &quot;-&quot;??\ [$€-41B]_-;_-@_-"/>
    <numFmt numFmtId="171" formatCode="_-* #,##0.0000\ [$€-41B]_-;\-* #,##0.0000\ [$€-41B]_-;_-* &quot;-&quot;?\ [$€-41B]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0" fillId="0" borderId="5" xfId="0" applyBorder="1"/>
    <xf numFmtId="164" fontId="0" fillId="0" borderId="5" xfId="0" applyNumberFormat="1" applyBorder="1"/>
    <xf numFmtId="165" fontId="0" fillId="0" borderId="6" xfId="0" applyNumberFormat="1" applyBorder="1"/>
    <xf numFmtId="0" fontId="1" fillId="0" borderId="7" xfId="0" applyFont="1" applyBorder="1" applyAlignment="1">
      <alignment horizontal="left"/>
    </xf>
    <xf numFmtId="0" fontId="0" fillId="0" borderId="8" xfId="0" applyBorder="1"/>
    <xf numFmtId="164" fontId="0" fillId="0" borderId="8" xfId="0" applyNumberFormat="1" applyBorder="1"/>
    <xf numFmtId="165" fontId="0" fillId="0" borderId="9" xfId="0" applyNumberFormat="1" applyBorder="1"/>
    <xf numFmtId="0" fontId="1" fillId="2" borderId="10" xfId="0" applyFont="1" applyFill="1" applyBorder="1" applyAlignment="1">
      <alignment horizontal="left"/>
    </xf>
    <xf numFmtId="165" fontId="1" fillId="2" borderId="11" xfId="0" applyNumberFormat="1" applyFont="1" applyFill="1" applyBorder="1"/>
    <xf numFmtId="165" fontId="1" fillId="2" borderId="12" xfId="0" applyNumberFormat="1" applyFont="1" applyFill="1" applyBorder="1"/>
    <xf numFmtId="0" fontId="0" fillId="0" borderId="8" xfId="0" applyBorder="1" applyAlignment="1">
      <alignment horizontal="right"/>
    </xf>
    <xf numFmtId="0" fontId="0" fillId="0" borderId="15" xfId="0" applyBorder="1"/>
    <xf numFmtId="0" fontId="1" fillId="0" borderId="20" xfId="0" applyFont="1" applyBorder="1" applyAlignment="1">
      <alignment horizontal="left"/>
    </xf>
    <xf numFmtId="1" fontId="2" fillId="4" borderId="11" xfId="0" applyNumberFormat="1" applyFont="1" applyFill="1" applyBorder="1"/>
    <xf numFmtId="0" fontId="1" fillId="4" borderId="21" xfId="0" applyFont="1" applyFill="1" applyBorder="1" applyAlignment="1">
      <alignment horizontal="left"/>
    </xf>
    <xf numFmtId="166" fontId="1" fillId="4" borderId="12" xfId="0" applyNumberFormat="1" applyFont="1" applyFill="1" applyBorder="1"/>
    <xf numFmtId="0" fontId="1" fillId="0" borderId="22" xfId="0" applyFont="1" applyBorder="1" applyAlignment="1">
      <alignment horizontal="left"/>
    </xf>
    <xf numFmtId="165" fontId="0" fillId="0" borderId="14" xfId="0" applyNumberFormat="1" applyBorder="1"/>
    <xf numFmtId="0" fontId="1" fillId="0" borderId="23" xfId="0" applyFont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3" fillId="0" borderId="0" xfId="1"/>
    <xf numFmtId="0" fontId="1" fillId="0" borderId="0" xfId="0" applyFont="1"/>
    <xf numFmtId="167" fontId="0" fillId="0" borderId="0" xfId="0" applyNumberFormat="1"/>
    <xf numFmtId="0" fontId="1" fillId="0" borderId="18" xfId="0" applyFont="1" applyBorder="1"/>
    <xf numFmtId="0" fontId="1" fillId="0" borderId="19" xfId="0" applyFont="1" applyBorder="1"/>
    <xf numFmtId="0" fontId="1" fillId="0" borderId="13" xfId="0" applyFont="1" applyBorder="1"/>
    <xf numFmtId="0" fontId="1" fillId="0" borderId="24" xfId="0" applyFont="1" applyBorder="1"/>
    <xf numFmtId="0" fontId="1" fillId="0" borderId="25" xfId="0" applyFont="1" applyBorder="1"/>
    <xf numFmtId="165" fontId="0" fillId="0" borderId="0" xfId="0" applyNumberFormat="1"/>
    <xf numFmtId="2" fontId="0" fillId="0" borderId="0" xfId="0" applyNumberFormat="1"/>
    <xf numFmtId="167" fontId="1" fillId="0" borderId="14" xfId="0" applyNumberFormat="1" applyFont="1" applyBorder="1"/>
    <xf numFmtId="165" fontId="0" fillId="0" borderId="15" xfId="0" applyNumberFormat="1" applyBorder="1"/>
    <xf numFmtId="165" fontId="0" fillId="0" borderId="15" xfId="0" applyNumberFormat="1" applyBorder="1" applyAlignment="1">
      <alignment horizontal="right"/>
    </xf>
    <xf numFmtId="2" fontId="0" fillId="0" borderId="15" xfId="0" applyNumberFormat="1" applyBorder="1"/>
    <xf numFmtId="165" fontId="1" fillId="0" borderId="15" xfId="0" applyNumberFormat="1" applyFont="1" applyBorder="1"/>
    <xf numFmtId="167" fontId="1" fillId="0" borderId="16" xfId="0" applyNumberFormat="1" applyFont="1" applyBorder="1"/>
    <xf numFmtId="164" fontId="0" fillId="0" borderId="0" xfId="0" applyNumberFormat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0" borderId="0" xfId="0" applyFont="1" applyFill="1" applyBorder="1"/>
    <xf numFmtId="171" fontId="0" fillId="0" borderId="0" xfId="0" applyNumberFormat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cube.statistics.sk/" TargetMode="External"/><Relationship Id="rId2" Type="http://schemas.openxmlformats.org/officeDocument/2006/relationships/hyperlink" Target="https://datacube.statistics.sk/" TargetMode="External"/><Relationship Id="rId1" Type="http://schemas.openxmlformats.org/officeDocument/2006/relationships/hyperlink" Target="https://nbs.sk/statisticke-udaje/vybrane-makroekonomicke-ukazovatele/ceny-nehnutelnosti-na-byvanie/ceny-nehnutelnosti-na-byvanie-podla-krajov/" TargetMode="External"/><Relationship Id="rId4" Type="http://schemas.openxmlformats.org/officeDocument/2006/relationships/hyperlink" Target="https://datacube.statistics.s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cube.statistics.sk/" TargetMode="External"/><Relationship Id="rId2" Type="http://schemas.openxmlformats.org/officeDocument/2006/relationships/hyperlink" Target="https://datacube.statistics.sk/" TargetMode="External"/><Relationship Id="rId1" Type="http://schemas.openxmlformats.org/officeDocument/2006/relationships/hyperlink" Target="https://nbs.sk/statisticke-udaje/vybrane-makroekonomicke-ukazovatele/ceny-nehnutelnosti-na-byvanie/ceny-nehnutelnosti-na-byvanie-podla-krajov/" TargetMode="External"/><Relationship Id="rId4" Type="http://schemas.openxmlformats.org/officeDocument/2006/relationships/hyperlink" Target="https://datacube.statistics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A689-7DA1-4066-8A90-43584EC36ABB}">
  <dimension ref="A1:M29"/>
  <sheetViews>
    <sheetView tabSelected="1" workbookViewId="0">
      <selection activeCell="H3" sqref="H3"/>
    </sheetView>
  </sheetViews>
  <sheetFormatPr defaultRowHeight="15" x14ac:dyDescent="0.25"/>
  <cols>
    <col min="1" max="1" width="13.28515625" bestFit="1" customWidth="1"/>
    <col min="2" max="2" width="37.28515625" customWidth="1"/>
    <col min="3" max="3" width="29.7109375" customWidth="1"/>
    <col min="4" max="4" width="39.85546875" customWidth="1"/>
    <col min="5" max="5" width="23.7109375" customWidth="1"/>
    <col min="6" max="6" width="15.7109375" bestFit="1" customWidth="1"/>
    <col min="7" max="7" width="27.42578125" bestFit="1" customWidth="1"/>
    <col min="8" max="8" width="33.28515625" customWidth="1"/>
    <col min="9" max="9" width="33.7109375" customWidth="1"/>
    <col min="10" max="10" width="8.85546875" customWidth="1"/>
  </cols>
  <sheetData>
    <row r="1" spans="1:13" s="26" customFormat="1" ht="15.75" thickBot="1" x14ac:dyDescent="0.3">
      <c r="A1" s="30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9" t="s">
        <v>5</v>
      </c>
      <c r="G1" s="45"/>
      <c r="M1" t="s">
        <v>6</v>
      </c>
    </row>
    <row r="2" spans="1:13" ht="15.75" thickBot="1" x14ac:dyDescent="0.3">
      <c r="A2" s="32">
        <v>2025</v>
      </c>
      <c r="B2" s="36">
        <f>E16</f>
        <v>1.043635777677</v>
      </c>
      <c r="C2" s="37">
        <f>I17</f>
        <v>1.0429586563307494</v>
      </c>
      <c r="D2" s="36">
        <f>B2</f>
        <v>1.043635777677</v>
      </c>
      <c r="E2" s="39">
        <f>B2</f>
        <v>1.043635777677</v>
      </c>
      <c r="F2" s="40">
        <f>130*E2</f>
        <v>135.67265109800999</v>
      </c>
      <c r="G2" s="46"/>
      <c r="J2" s="27"/>
      <c r="M2" s="25" t="s">
        <v>7</v>
      </c>
    </row>
    <row r="3" spans="1:13" ht="15.75" thickBot="1" x14ac:dyDescent="0.3">
      <c r="A3" s="32">
        <v>2026</v>
      </c>
      <c r="B3" s="36">
        <f>E21</f>
        <v>1.0841685773130001</v>
      </c>
      <c r="C3" s="37">
        <f>I22</f>
        <v>1.1235676680086712</v>
      </c>
      <c r="D3" s="36">
        <f>B3</f>
        <v>1.0841685773130001</v>
      </c>
      <c r="E3" s="39">
        <f>B3</f>
        <v>1.0841685773130001</v>
      </c>
      <c r="F3" s="40">
        <f>F2*E3</f>
        <v>147.09202512121254</v>
      </c>
      <c r="G3" s="46"/>
      <c r="M3" s="25" t="s">
        <v>8</v>
      </c>
    </row>
    <row r="4" spans="1:13" ht="15.75" thickBot="1" x14ac:dyDescent="0.3">
      <c r="M4" s="25" t="s">
        <v>9</v>
      </c>
    </row>
    <row r="5" spans="1:13" ht="15.75" thickBot="1" x14ac:dyDescent="0.3">
      <c r="A5" s="42" t="s">
        <v>10</v>
      </c>
      <c r="B5" s="43"/>
      <c r="C5" s="43"/>
      <c r="D5" s="43"/>
      <c r="E5" s="44"/>
      <c r="G5" s="42" t="s">
        <v>11</v>
      </c>
      <c r="H5" s="43"/>
      <c r="I5" s="44"/>
      <c r="M5" s="25" t="s">
        <v>12</v>
      </c>
    </row>
    <row r="6" spans="1:13" ht="45.75" thickBot="1" x14ac:dyDescent="0.3">
      <c r="A6" s="1"/>
      <c r="B6" s="2" t="s">
        <v>13</v>
      </c>
      <c r="C6" s="2" t="s">
        <v>14</v>
      </c>
      <c r="D6" s="2" t="s">
        <v>15</v>
      </c>
      <c r="E6" s="3" t="s">
        <v>16</v>
      </c>
      <c r="G6" s="17"/>
      <c r="H6" s="2" t="s">
        <v>17</v>
      </c>
      <c r="I6" s="3" t="s">
        <v>18</v>
      </c>
    </row>
    <row r="7" spans="1:13" ht="15.75" thickBot="1" x14ac:dyDescent="0.3">
      <c r="A7" s="4" t="s">
        <v>19</v>
      </c>
      <c r="B7" s="5">
        <v>102.9</v>
      </c>
      <c r="C7" s="5">
        <v>103.2</v>
      </c>
      <c r="D7" s="6">
        <v>104</v>
      </c>
      <c r="E7" s="7">
        <f>((B7*0.25)+(C7*0.25)+(D7*0.5))/100</f>
        <v>1.03525</v>
      </c>
      <c r="G7" s="19" t="s">
        <v>20</v>
      </c>
      <c r="H7" s="18">
        <v>3451</v>
      </c>
      <c r="I7" s="20"/>
    </row>
    <row r="8" spans="1:13" x14ac:dyDescent="0.25">
      <c r="A8" s="8" t="s">
        <v>21</v>
      </c>
      <c r="B8" s="9">
        <v>102.9</v>
      </c>
      <c r="C8" s="10">
        <v>104</v>
      </c>
      <c r="D8" s="9">
        <v>94.9</v>
      </c>
      <c r="E8" s="11">
        <f>((B8*0.25)+(C8*0.25)+(D8*0.5))/100</f>
        <v>0.99175000000000013</v>
      </c>
      <c r="G8" s="21" t="s">
        <v>19</v>
      </c>
      <c r="H8" s="5">
        <v>3342</v>
      </c>
      <c r="I8" s="22">
        <f>H8/H7</f>
        <v>0.96841495218777163</v>
      </c>
    </row>
    <row r="9" spans="1:13" x14ac:dyDescent="0.25">
      <c r="A9" s="8" t="s">
        <v>22</v>
      </c>
      <c r="B9" s="9">
        <v>100.2</v>
      </c>
      <c r="C9" s="9">
        <v>101.1</v>
      </c>
      <c r="D9" s="9">
        <v>95.7</v>
      </c>
      <c r="E9" s="11">
        <f>((B9*0.25)+(C9*0.25)+(D9*0.5))/100</f>
        <v>0.98175000000000012</v>
      </c>
      <c r="G9" s="23" t="s">
        <v>21</v>
      </c>
      <c r="H9" s="9">
        <v>3203</v>
      </c>
      <c r="I9" s="22">
        <f>H9/H8</f>
        <v>0.95840813883901854</v>
      </c>
    </row>
    <row r="10" spans="1:13" x14ac:dyDescent="0.25">
      <c r="A10" s="8" t="s">
        <v>23</v>
      </c>
      <c r="B10" s="9">
        <v>101.1</v>
      </c>
      <c r="C10" s="9">
        <v>100.8</v>
      </c>
      <c r="D10" s="9">
        <v>97.8</v>
      </c>
      <c r="E10" s="11">
        <f>((B10*0.25)+(C10*0.25)+(D10*0.5))/100</f>
        <v>0.99375000000000002</v>
      </c>
      <c r="G10" s="23" t="s">
        <v>22</v>
      </c>
      <c r="H10" s="9">
        <v>3146</v>
      </c>
      <c r="I10" s="22">
        <f t="shared" ref="I10:I11" si="0">H10/H9</f>
        <v>0.98220418357789574</v>
      </c>
    </row>
    <row r="11" spans="1:13" ht="15.75" thickBot="1" x14ac:dyDescent="0.3">
      <c r="A11" s="12">
        <v>2024</v>
      </c>
      <c r="B11" s="13">
        <f>(B7/100)*(B8/100)*(B9/100)*(B10/100)</f>
        <v>1.0726292275020002</v>
      </c>
      <c r="C11" s="13">
        <f>(C7/100)*(C8/100)*(C9/100)*(C10/100)</f>
        <v>1.0937667686399999</v>
      </c>
      <c r="D11" s="13">
        <f>(D7/100)*(D8/100)*(D9/100)*(D10/100)</f>
        <v>0.92374126416000002</v>
      </c>
      <c r="E11" s="14">
        <f>(B11*0.25)+(C11*0.25)+(D11*0.5)</f>
        <v>1.0034696311155</v>
      </c>
      <c r="G11" s="23" t="s">
        <v>23</v>
      </c>
      <c r="H11" s="9">
        <v>3096</v>
      </c>
      <c r="I11" s="22">
        <f t="shared" si="0"/>
        <v>0.98410680228862046</v>
      </c>
    </row>
    <row r="12" spans="1:13" ht="15.75" thickBot="1" x14ac:dyDescent="0.3">
      <c r="A12" s="4" t="s">
        <v>24</v>
      </c>
      <c r="B12" s="5">
        <v>100.7</v>
      </c>
      <c r="C12" s="5">
        <v>101.3</v>
      </c>
      <c r="D12" s="5">
        <v>106.1</v>
      </c>
      <c r="E12" s="7">
        <f>((B12*0.25)+(C12*0.25)+(D12*0.5))/100</f>
        <v>1.0354999999999999</v>
      </c>
      <c r="G12" s="24">
        <v>2024</v>
      </c>
      <c r="H12" s="13"/>
      <c r="I12" s="14">
        <f>I8*I9*I10*I11</f>
        <v>0.89713126629962325</v>
      </c>
    </row>
    <row r="13" spans="1:13" x14ac:dyDescent="0.25">
      <c r="A13" s="8" t="s">
        <v>25</v>
      </c>
      <c r="B13" s="9">
        <v>100.6</v>
      </c>
      <c r="C13" s="9">
        <v>102.6</v>
      </c>
      <c r="D13" s="9">
        <v>91.3</v>
      </c>
      <c r="E13" s="11">
        <f>((B13*0.25)+(C13*0.25)+(D13*0.5))/100</f>
        <v>0.96449999999999991</v>
      </c>
      <c r="G13" s="21" t="s">
        <v>24</v>
      </c>
      <c r="H13" s="5">
        <v>3077</v>
      </c>
      <c r="I13" s="22">
        <f>H13/H11</f>
        <v>0.99386304909560719</v>
      </c>
    </row>
    <row r="14" spans="1:13" x14ac:dyDescent="0.25">
      <c r="A14" s="8" t="s">
        <v>26</v>
      </c>
      <c r="B14" s="9">
        <v>100.3</v>
      </c>
      <c r="C14" s="9">
        <v>100.6</v>
      </c>
      <c r="D14" s="15">
        <v>104.8</v>
      </c>
      <c r="E14" s="11">
        <f>((B14*0.25)+(C14*0.25)+(D14*0.5))/100</f>
        <v>1.0262500000000001</v>
      </c>
      <c r="G14" s="23" t="s">
        <v>25</v>
      </c>
      <c r="H14" s="9">
        <v>3087</v>
      </c>
      <c r="I14" s="22">
        <f>H14/H13</f>
        <v>1.0032499187520312</v>
      </c>
    </row>
    <row r="15" spans="1:13" x14ac:dyDescent="0.25">
      <c r="A15" s="8" t="s">
        <v>27</v>
      </c>
      <c r="B15" s="15">
        <v>100.4</v>
      </c>
      <c r="C15" s="15">
        <v>100.9</v>
      </c>
      <c r="D15" s="15">
        <v>103.4</v>
      </c>
      <c r="E15" s="11">
        <f>((B15*0.25)+(C15*0.25)+(D15*0.5))/100</f>
        <v>1.0202500000000001</v>
      </c>
      <c r="G15" s="23" t="s">
        <v>26</v>
      </c>
      <c r="H15" s="9">
        <v>3127</v>
      </c>
      <c r="I15" s="22">
        <f t="shared" ref="I15:I16" si="1">H15/H14</f>
        <v>1.0129575639779722</v>
      </c>
    </row>
    <row r="16" spans="1:13" ht="15.75" thickBot="1" x14ac:dyDescent="0.3">
      <c r="A16" s="12">
        <v>2025</v>
      </c>
      <c r="B16" s="13">
        <f>(B12/100)*(B13/100)*(B14/100)*(B15/100)</f>
        <v>1.020145450504</v>
      </c>
      <c r="C16" s="13">
        <f>(C12/100)*(C13/100)*(C14/100)*(C15/100)</f>
        <v>1.054984194252</v>
      </c>
      <c r="D16" s="13">
        <f>(D12/100)*(D13/100)*(D14/100)*(D15/100)</f>
        <v>1.0497067329759999</v>
      </c>
      <c r="E16" s="14">
        <f>(B16*0.25)+(C16*0.25)+(D16*0.5)</f>
        <v>1.043635777677</v>
      </c>
      <c r="G16" s="23" t="s">
        <v>27</v>
      </c>
      <c r="H16" s="15">
        <v>3229</v>
      </c>
      <c r="I16" s="22">
        <f t="shared" si="1"/>
        <v>1.0326191237607931</v>
      </c>
    </row>
    <row r="17" spans="1:9" ht="15.75" thickBot="1" x14ac:dyDescent="0.3">
      <c r="A17" s="21" t="s">
        <v>34</v>
      </c>
      <c r="B17" s="5">
        <v>100.3</v>
      </c>
      <c r="C17" s="5">
        <v>100.4</v>
      </c>
      <c r="D17" s="5">
        <v>103.5</v>
      </c>
      <c r="E17" s="11">
        <f>((B17*0.25)+(C17*0.25)+(D17*0.5))/100</f>
        <v>1.01925</v>
      </c>
      <c r="G17" s="24">
        <v>2025</v>
      </c>
      <c r="H17" s="13"/>
      <c r="I17" s="14">
        <f>I13*I14*I15*I16</f>
        <v>1.0429586563307494</v>
      </c>
    </row>
    <row r="18" spans="1:9" x14ac:dyDescent="0.25">
      <c r="A18" s="23" t="s">
        <v>35</v>
      </c>
      <c r="B18" s="9">
        <v>101.7</v>
      </c>
      <c r="C18" s="9">
        <v>103.2</v>
      </c>
      <c r="D18" s="9">
        <v>103.3</v>
      </c>
      <c r="E18" s="11">
        <f t="shared" ref="E18:E20" si="2">((B18*0.25)+(C18*0.25)+(D18*0.5))/100</f>
        <v>1.0287500000000001</v>
      </c>
      <c r="G18" s="21" t="s">
        <v>34</v>
      </c>
      <c r="H18" s="5">
        <v>3316</v>
      </c>
      <c r="I18" s="22">
        <f>H18/H16</f>
        <v>1.0269433261071539</v>
      </c>
    </row>
    <row r="19" spans="1:9" x14ac:dyDescent="0.25">
      <c r="A19" s="23" t="s">
        <v>36</v>
      </c>
      <c r="B19" s="9">
        <v>100.8</v>
      </c>
      <c r="C19" s="9">
        <v>100.5</v>
      </c>
      <c r="D19" s="15">
        <v>104.2</v>
      </c>
      <c r="E19" s="11">
        <f t="shared" si="2"/>
        <v>1.0242500000000001</v>
      </c>
      <c r="G19" s="23" t="s">
        <v>35</v>
      </c>
      <c r="H19" s="9">
        <v>3486</v>
      </c>
      <c r="I19" s="22">
        <f>H19/H18</f>
        <v>1.0512665862484922</v>
      </c>
    </row>
    <row r="20" spans="1:9" x14ac:dyDescent="0.25">
      <c r="A20" s="23" t="s">
        <v>37</v>
      </c>
      <c r="B20" s="15">
        <v>100.4</v>
      </c>
      <c r="C20" s="15">
        <v>101</v>
      </c>
      <c r="D20" s="15">
        <v>101.1</v>
      </c>
      <c r="E20" s="11">
        <f t="shared" si="2"/>
        <v>1.0090000000000001</v>
      </c>
      <c r="G20" s="23" t="s">
        <v>36</v>
      </c>
      <c r="H20" s="9">
        <v>3549</v>
      </c>
      <c r="I20" s="22">
        <f>H20/H19</f>
        <v>1.0180722891566265</v>
      </c>
    </row>
    <row r="21" spans="1:9" ht="15.75" thickBot="1" x14ac:dyDescent="0.3">
      <c r="A21" s="24">
        <v>2026</v>
      </c>
      <c r="B21" s="13">
        <f>(B17/100)*(B18/100)*(B19/100)*(B20/100)</f>
        <v>1.0323242536320001</v>
      </c>
      <c r="C21" s="13">
        <f>(C17/100)*(C18/100)*(C19/100)*(C20/100)</f>
        <v>1.0517217263999998</v>
      </c>
      <c r="D21" s="13">
        <f>(D17/100)*(D18/100)*(D19/100)*(D20/100)</f>
        <v>1.1263141646099999</v>
      </c>
      <c r="E21" s="14">
        <f>(B21*0.25)+(C21*0.25)+(D21*0.5)</f>
        <v>1.0841685773130001</v>
      </c>
      <c r="G21" s="23" t="s">
        <v>37</v>
      </c>
      <c r="H21" s="15">
        <v>3628</v>
      </c>
      <c r="I21" s="22">
        <f>H21/H20</f>
        <v>1.0222597914905607</v>
      </c>
    </row>
    <row r="22" spans="1:9" ht="15.75" thickBot="1" x14ac:dyDescent="0.3">
      <c r="G22" s="24">
        <v>2026</v>
      </c>
      <c r="H22" s="13"/>
      <c r="I22" s="14">
        <f>I18*I19*I20*I21</f>
        <v>1.1235676680086712</v>
      </c>
    </row>
    <row r="28" spans="1:9" x14ac:dyDescent="0.25">
      <c r="A28" s="26"/>
      <c r="B28" s="26"/>
    </row>
    <row r="29" spans="1:9" x14ac:dyDescent="0.25">
      <c r="B29" s="41"/>
    </row>
  </sheetData>
  <mergeCells count="2">
    <mergeCell ref="A5:E5"/>
    <mergeCell ref="G5:I5"/>
  </mergeCells>
  <hyperlinks>
    <hyperlink ref="M2" r:id="rId1" display="NBS BA kraj" xr:uid="{D12065D8-2F8E-4F97-ADDB-84C46B2C64FF}"/>
    <hyperlink ref="M3" r:id="rId2" location="!/view/sk/vbd_sk_win2/sp3801qr/v_sp3801qr_00_00_00_sk" display="Realizačné ceny ŠUSR BA kraj nové nehnutelnosti (riadok predchádzajúce obdobie = 100)" xr:uid="{1F7EDC0A-A31B-4804-871D-76B3400D73D8}"/>
    <hyperlink ref="M4" r:id="rId3" location="!/view/sk/VBD_SK_WIN/sp1010qs/v_sp1010qs_00_00_00_sk" xr:uid="{77F2650E-2005-471C-9203-237BACB23A70}"/>
    <hyperlink ref="M5" r:id="rId4" location="!/view/sk/VBD_SK_WIN/sp1010qs/v_sp1010qs_00_00_00_sk" xr:uid="{0E7780B9-D3AD-4834-AE32-8985631AD4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1D47-3C07-4AC6-A6FA-FFDB726DEC11}">
  <dimension ref="A1:M23"/>
  <sheetViews>
    <sheetView workbookViewId="0">
      <selection activeCell="A19" sqref="A19:A23"/>
    </sheetView>
  </sheetViews>
  <sheetFormatPr defaultRowHeight="15" x14ac:dyDescent="0.25"/>
  <cols>
    <col min="1" max="1" width="13" customWidth="1"/>
    <col min="2" max="2" width="29.85546875" customWidth="1"/>
    <col min="3" max="3" width="33.5703125" customWidth="1"/>
    <col min="4" max="4" width="43.28515625" bestFit="1" customWidth="1"/>
    <col min="5" max="5" width="16.7109375" bestFit="1" customWidth="1"/>
    <col min="6" max="6" width="22.28515625" bestFit="1" customWidth="1"/>
    <col min="7" max="7" width="36" bestFit="1" customWidth="1"/>
    <col min="8" max="8" width="41" customWidth="1"/>
    <col min="9" max="9" width="39.42578125" bestFit="1" customWidth="1"/>
    <col min="12" max="12" width="36.28515625" customWidth="1"/>
    <col min="13" max="13" width="35.85546875" customWidth="1"/>
  </cols>
  <sheetData>
    <row r="1" spans="1:13" s="26" customFormat="1" ht="15.75" thickBot="1" x14ac:dyDescent="0.3">
      <c r="A1" s="30" t="s">
        <v>0</v>
      </c>
      <c r="B1" s="28" t="s">
        <v>1</v>
      </c>
      <c r="C1" s="28" t="s">
        <v>2</v>
      </c>
      <c r="D1" s="28" t="s">
        <v>3</v>
      </c>
      <c r="E1" s="28" t="s">
        <v>28</v>
      </c>
      <c r="F1" s="28" t="s">
        <v>29</v>
      </c>
      <c r="G1" s="28" t="s">
        <v>30</v>
      </c>
      <c r="H1" s="28" t="s">
        <v>4</v>
      </c>
      <c r="I1" s="29" t="s">
        <v>31</v>
      </c>
    </row>
    <row r="2" spans="1:13" x14ac:dyDescent="0.25">
      <c r="A2" s="31">
        <v>2024</v>
      </c>
      <c r="B2" s="33">
        <f>E11</f>
        <v>1.0034696311155</v>
      </c>
      <c r="C2" s="33">
        <f>I12</f>
        <v>0.89713126629962325</v>
      </c>
      <c r="D2">
        <v>1</v>
      </c>
      <c r="E2" t="s">
        <v>32</v>
      </c>
      <c r="F2" s="34" t="str">
        <f>E2</f>
        <v>N/A</v>
      </c>
      <c r="G2" s="34" t="str">
        <f>F2</f>
        <v>N/A</v>
      </c>
      <c r="H2" s="26">
        <v>1</v>
      </c>
      <c r="I2" s="35">
        <v>130</v>
      </c>
      <c r="J2" s="27"/>
    </row>
    <row r="3" spans="1:13" ht="15.75" thickBot="1" x14ac:dyDescent="0.3">
      <c r="A3" s="32">
        <v>2025</v>
      </c>
      <c r="B3" s="36">
        <f>E16</f>
        <v>1.043635777677</v>
      </c>
      <c r="C3" s="37">
        <f>I17</f>
        <v>1.0429586563307494</v>
      </c>
      <c r="D3" s="36">
        <f>D2+(B3-1)</f>
        <v>1.043635777677</v>
      </c>
      <c r="E3" s="16" t="s">
        <v>32</v>
      </c>
      <c r="F3" s="38" t="str">
        <f>E3</f>
        <v>N/A</v>
      </c>
      <c r="G3" s="38" t="str">
        <f>F3</f>
        <v>N/A</v>
      </c>
      <c r="H3" s="39">
        <f>C3</f>
        <v>1.0429586563307494</v>
      </c>
      <c r="I3" s="40">
        <f>I2*H3</f>
        <v>135.58462532299743</v>
      </c>
      <c r="J3" s="27"/>
    </row>
    <row r="4" spans="1:13" ht="15.75" thickBot="1" x14ac:dyDescent="0.3"/>
    <row r="5" spans="1:13" ht="15.75" thickBot="1" x14ac:dyDescent="0.3">
      <c r="A5" s="42" t="s">
        <v>10</v>
      </c>
      <c r="B5" s="43"/>
      <c r="C5" s="43"/>
      <c r="D5" s="43"/>
      <c r="E5" s="44"/>
      <c r="G5" s="42" t="s">
        <v>11</v>
      </c>
      <c r="H5" s="43"/>
      <c r="I5" s="44"/>
      <c r="K5" s="42" t="s">
        <v>33</v>
      </c>
      <c r="L5" s="43"/>
      <c r="M5" s="44"/>
    </row>
    <row r="6" spans="1:13" ht="30.75" thickBot="1" x14ac:dyDescent="0.3">
      <c r="A6" s="1"/>
      <c r="B6" s="2" t="s">
        <v>13</v>
      </c>
      <c r="C6" s="2" t="s">
        <v>14</v>
      </c>
      <c r="D6" s="2" t="s">
        <v>15</v>
      </c>
      <c r="E6" s="3" t="s">
        <v>16</v>
      </c>
      <c r="G6" s="17"/>
      <c r="H6" s="2" t="s">
        <v>17</v>
      </c>
      <c r="I6" s="3" t="s">
        <v>18</v>
      </c>
      <c r="K6" s="17"/>
      <c r="L6" s="2" t="s">
        <v>17</v>
      </c>
      <c r="M6" s="3" t="s">
        <v>18</v>
      </c>
    </row>
    <row r="7" spans="1:13" ht="15.75" thickBot="1" x14ac:dyDescent="0.3">
      <c r="A7" s="4" t="s">
        <v>19</v>
      </c>
      <c r="B7" s="5">
        <v>102.9</v>
      </c>
      <c r="C7" s="5">
        <v>103.2</v>
      </c>
      <c r="D7" s="6">
        <v>104</v>
      </c>
      <c r="E7" s="7">
        <f>((B7*0.25)+(C7*0.25)+(D7*0.5))/100</f>
        <v>1.03525</v>
      </c>
      <c r="G7" s="19" t="s">
        <v>20</v>
      </c>
      <c r="H7" s="18">
        <v>3451</v>
      </c>
      <c r="I7" s="20"/>
      <c r="K7" s="19" t="s">
        <v>20</v>
      </c>
      <c r="L7" s="18" t="s">
        <v>32</v>
      </c>
      <c r="M7" s="20"/>
    </row>
    <row r="8" spans="1:13" x14ac:dyDescent="0.25">
      <c r="A8" s="8" t="s">
        <v>21</v>
      </c>
      <c r="B8" s="9">
        <v>102.9</v>
      </c>
      <c r="C8" s="10">
        <v>104</v>
      </c>
      <c r="D8" s="9">
        <v>94.9</v>
      </c>
      <c r="E8" s="11">
        <f t="shared" ref="E8:E15" si="0">((B8*0.25)+(C8*0.25)+(D8*0.5))/100</f>
        <v>0.99175000000000013</v>
      </c>
      <c r="G8" s="21" t="s">
        <v>19</v>
      </c>
      <c r="H8" s="5">
        <v>3342</v>
      </c>
      <c r="I8" s="22">
        <f>H8/H7</f>
        <v>0.96841495218777163</v>
      </c>
      <c r="K8" s="21" t="s">
        <v>19</v>
      </c>
      <c r="L8" s="5" t="s">
        <v>32</v>
      </c>
      <c r="M8" s="22" t="s">
        <v>32</v>
      </c>
    </row>
    <row r="9" spans="1:13" x14ac:dyDescent="0.25">
      <c r="A9" s="8" t="s">
        <v>22</v>
      </c>
      <c r="B9" s="9">
        <v>100.2</v>
      </c>
      <c r="C9" s="9">
        <v>101.1</v>
      </c>
      <c r="D9" s="9">
        <v>95.7</v>
      </c>
      <c r="E9" s="11">
        <f t="shared" si="0"/>
        <v>0.98175000000000012</v>
      </c>
      <c r="G9" s="23" t="s">
        <v>21</v>
      </c>
      <c r="H9" s="9">
        <v>3203</v>
      </c>
      <c r="I9" s="22">
        <f>H9/H8</f>
        <v>0.95840813883901854</v>
      </c>
      <c r="K9" s="23" t="s">
        <v>21</v>
      </c>
      <c r="L9" s="5" t="s">
        <v>32</v>
      </c>
      <c r="M9" s="22" t="s">
        <v>32</v>
      </c>
    </row>
    <row r="10" spans="1:13" x14ac:dyDescent="0.25">
      <c r="A10" s="8" t="s">
        <v>23</v>
      </c>
      <c r="B10" s="9">
        <v>101.1</v>
      </c>
      <c r="C10" s="9">
        <v>100.8</v>
      </c>
      <c r="D10" s="9">
        <v>97.8</v>
      </c>
      <c r="E10" s="11">
        <f t="shared" si="0"/>
        <v>0.99375000000000002</v>
      </c>
      <c r="G10" s="23" t="s">
        <v>22</v>
      </c>
      <c r="H10" s="9">
        <v>3146</v>
      </c>
      <c r="I10" s="22">
        <f t="shared" ref="I10:I11" si="1">H10/H9</f>
        <v>0.98220418357789574</v>
      </c>
      <c r="K10" s="23" t="s">
        <v>22</v>
      </c>
      <c r="L10" s="5" t="s">
        <v>32</v>
      </c>
      <c r="M10" s="22" t="s">
        <v>32</v>
      </c>
    </row>
    <row r="11" spans="1:13" ht="15.75" thickBot="1" x14ac:dyDescent="0.3">
      <c r="A11" s="12">
        <v>2024</v>
      </c>
      <c r="B11" s="13">
        <f>(B7/100)*(B8/100)*(B9/100)*(B10/100)</f>
        <v>1.0726292275020002</v>
      </c>
      <c r="C11" s="13">
        <f>(C7/100)*(C8/100)*(C9/100)*(C10/100)</f>
        <v>1.0937667686399999</v>
      </c>
      <c r="D11" s="13">
        <f>(D7/100)*(D8/100)*(D9/100)*(D10/100)</f>
        <v>0.92374126416000002</v>
      </c>
      <c r="E11" s="14">
        <f>(B11*0.25)+(C11*0.25)+(D11*0.5)</f>
        <v>1.0034696311155</v>
      </c>
      <c r="G11" s="23" t="s">
        <v>23</v>
      </c>
      <c r="H11" s="9">
        <v>3096</v>
      </c>
      <c r="I11" s="22">
        <f t="shared" si="1"/>
        <v>0.98410680228862046</v>
      </c>
      <c r="K11" s="23" t="s">
        <v>23</v>
      </c>
      <c r="L11" s="5" t="s">
        <v>32</v>
      </c>
      <c r="M11" s="22" t="s">
        <v>32</v>
      </c>
    </row>
    <row r="12" spans="1:13" ht="15.75" thickBot="1" x14ac:dyDescent="0.3">
      <c r="A12" s="4" t="s">
        <v>24</v>
      </c>
      <c r="B12" s="5">
        <v>100.7</v>
      </c>
      <c r="C12" s="5">
        <v>101.3</v>
      </c>
      <c r="D12" s="5">
        <v>106.1</v>
      </c>
      <c r="E12" s="7">
        <f t="shared" si="0"/>
        <v>1.0354999999999999</v>
      </c>
      <c r="G12" s="24">
        <v>2024</v>
      </c>
      <c r="H12" s="13"/>
      <c r="I12" s="14">
        <f>I8*I9*I10*I11</f>
        <v>0.89713126629962325</v>
      </c>
      <c r="K12" s="24">
        <v>2024</v>
      </c>
      <c r="L12" s="13"/>
      <c r="M12" s="14" t="e">
        <f>M8*M9*M10*M11</f>
        <v>#VALUE!</v>
      </c>
    </row>
    <row r="13" spans="1:13" x14ac:dyDescent="0.25">
      <c r="A13" s="8" t="s">
        <v>25</v>
      </c>
      <c r="B13" s="9">
        <v>100.6</v>
      </c>
      <c r="C13" s="9">
        <v>102.6</v>
      </c>
      <c r="D13" s="9">
        <v>91.3</v>
      </c>
      <c r="E13" s="11">
        <f t="shared" si="0"/>
        <v>0.96449999999999991</v>
      </c>
      <c r="G13" s="21" t="s">
        <v>24</v>
      </c>
      <c r="H13" s="5">
        <v>3077</v>
      </c>
      <c r="I13" s="22">
        <f>H13/H11</f>
        <v>0.99386304909560719</v>
      </c>
      <c r="K13" s="21" t="s">
        <v>24</v>
      </c>
      <c r="L13" s="5" t="s">
        <v>32</v>
      </c>
      <c r="M13" s="22" t="s">
        <v>32</v>
      </c>
    </row>
    <row r="14" spans="1:13" x14ac:dyDescent="0.25">
      <c r="A14" s="8" t="s">
        <v>26</v>
      </c>
      <c r="B14" s="9">
        <v>100.3</v>
      </c>
      <c r="C14" s="9">
        <v>100.6</v>
      </c>
      <c r="D14" s="15">
        <v>104.8</v>
      </c>
      <c r="E14" s="11">
        <f t="shared" si="0"/>
        <v>1.0262500000000001</v>
      </c>
      <c r="G14" s="23" t="s">
        <v>25</v>
      </c>
      <c r="H14" s="9">
        <v>3087</v>
      </c>
      <c r="I14" s="22">
        <f>H14/H13</f>
        <v>1.0032499187520312</v>
      </c>
      <c r="K14" s="23" t="s">
        <v>25</v>
      </c>
      <c r="L14" s="5" t="s">
        <v>32</v>
      </c>
      <c r="M14" s="22" t="s">
        <v>32</v>
      </c>
    </row>
    <row r="15" spans="1:13" x14ac:dyDescent="0.25">
      <c r="A15" s="8" t="s">
        <v>27</v>
      </c>
      <c r="B15" s="15">
        <v>100.4</v>
      </c>
      <c r="C15" s="15">
        <v>100.9</v>
      </c>
      <c r="D15" s="15">
        <v>103.4</v>
      </c>
      <c r="E15" s="11">
        <f t="shared" si="0"/>
        <v>1.0202500000000001</v>
      </c>
      <c r="G15" s="23" t="s">
        <v>26</v>
      </c>
      <c r="H15" s="9">
        <v>3127</v>
      </c>
      <c r="I15" s="22">
        <f t="shared" ref="I15:I16" si="2">H15/H14</f>
        <v>1.0129575639779722</v>
      </c>
      <c r="K15" s="23" t="s">
        <v>26</v>
      </c>
      <c r="L15" s="5" t="s">
        <v>32</v>
      </c>
      <c r="M15" s="22" t="s">
        <v>32</v>
      </c>
    </row>
    <row r="16" spans="1:13" ht="15.75" thickBot="1" x14ac:dyDescent="0.3">
      <c r="A16" s="12">
        <v>2025</v>
      </c>
      <c r="B16" s="13">
        <f>(B12/100)*(B13/100)*(B14/100)*(B15/100)</f>
        <v>1.020145450504</v>
      </c>
      <c r="C16" s="13">
        <f>(C12/100)*(C13/100)*(C14/100)*(C15/100)</f>
        <v>1.054984194252</v>
      </c>
      <c r="D16" s="13">
        <f>(D12/100)*(D13/100)*(D14/100)*(D15/100)</f>
        <v>1.0497067329759999</v>
      </c>
      <c r="E16" s="14">
        <f>(B16*0.25)+(C16*0.25)+(D16*0.5)</f>
        <v>1.043635777677</v>
      </c>
      <c r="G16" s="23" t="s">
        <v>27</v>
      </c>
      <c r="H16" s="15">
        <v>3229</v>
      </c>
      <c r="I16" s="22">
        <f t="shared" si="2"/>
        <v>1.0326191237607931</v>
      </c>
      <c r="K16" s="23" t="s">
        <v>27</v>
      </c>
      <c r="L16" s="5" t="s">
        <v>32</v>
      </c>
      <c r="M16" s="22" t="s">
        <v>32</v>
      </c>
    </row>
    <row r="17" spans="1:13" ht="15.75" thickBot="1" x14ac:dyDescent="0.3">
      <c r="G17" s="24">
        <v>2025</v>
      </c>
      <c r="H17" s="13"/>
      <c r="I17" s="14">
        <f>I13*I14*I15*I16</f>
        <v>1.0429586563307494</v>
      </c>
      <c r="K17" s="24">
        <v>2025</v>
      </c>
      <c r="L17" s="13"/>
      <c r="M17" s="14" t="e">
        <f>M13*M14*M15*M16</f>
        <v>#VALUE!</v>
      </c>
    </row>
    <row r="19" spans="1:13" x14ac:dyDescent="0.25">
      <c r="A19" t="s">
        <v>6</v>
      </c>
    </row>
    <row r="20" spans="1:13" x14ac:dyDescent="0.25">
      <c r="A20" s="25" t="s">
        <v>7</v>
      </c>
    </row>
    <row r="21" spans="1:13" x14ac:dyDescent="0.25">
      <c r="A21" s="25" t="s">
        <v>8</v>
      </c>
    </row>
    <row r="22" spans="1:13" x14ac:dyDescent="0.25">
      <c r="A22" s="25" t="s">
        <v>9</v>
      </c>
    </row>
    <row r="23" spans="1:13" x14ac:dyDescent="0.25">
      <c r="A23" s="25" t="s">
        <v>12</v>
      </c>
    </row>
  </sheetData>
  <mergeCells count="3">
    <mergeCell ref="A5:E5"/>
    <mergeCell ref="G5:I5"/>
    <mergeCell ref="K5:M5"/>
  </mergeCells>
  <hyperlinks>
    <hyperlink ref="A20" r:id="rId1" display="NBS BA kraj" xr:uid="{29CF4450-15E7-49FA-84E1-94372E2117D1}"/>
    <hyperlink ref="A21" r:id="rId2" location="!/view/sk/vbd_sk_win2/sp3801qr/v_sp3801qr_00_00_00_sk" display="Realizačné ceny ŠUSR BA kraj nové nehnutelnosti (riadok predchádzajúce obdobie = 100)" xr:uid="{0797B706-B9BC-4480-93B9-387E49424BDC}"/>
    <hyperlink ref="A22" r:id="rId3" location="!/view/sk/VBD_SK_WIN/sp1010qs/v_sp1010qs_00_00_00_sk" xr:uid="{D5500390-3436-4293-BF74-4F9E2DC5B625}"/>
    <hyperlink ref="A23" r:id="rId4" location="!/view/sk/VBD_SK_WIN/sp1010qs/v_sp1010qs_00_00_00_sk" xr:uid="{11E1EC68-DD4F-4D2B-97FB-E31131C6AE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na web</vt:lpstr>
      <vt:lpstr>všetko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Brunovský Ján, MSc.</dc:creator>
  <cp:keywords/>
  <dc:description/>
  <cp:lastModifiedBy>Petrovič Michal, MSc.</cp:lastModifiedBy>
  <cp:revision/>
  <dcterms:created xsi:type="dcterms:W3CDTF">2024-12-09T12:43:38Z</dcterms:created>
  <dcterms:modified xsi:type="dcterms:W3CDTF">2026-01-12T11:42:46Z</dcterms:modified>
  <cp:category/>
  <cp:contentStatus/>
</cp:coreProperties>
</file>