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ozef_spacek_bratislava_sk/Documents/Documents/Dokumenty all/Dotačné schémy/Dotačný Podprogram 3/"/>
    </mc:Choice>
  </mc:AlternateContent>
  <xr:revisionPtr revIDLastSave="1" documentId="8_{4CBFA9DB-D9E7-4AF7-9BC1-3F581519CB61}" xr6:coauthVersionLast="47" xr6:coauthVersionMax="47" xr10:uidLastSave="{DB83078A-B827-4D38-B9B6-4EC3210507F3}"/>
  <bookViews>
    <workbookView xWindow="-120" yWindow="-120" windowWidth="29040" windowHeight="15720" xr2:uid="{A3318957-6BB1-4CD0-A4A2-E8F9E406E393}"/>
  </bookViews>
  <sheets>
    <sheet name="zaujem" sheetId="1" r:id="rId1"/>
  </sheets>
  <externalReferences>
    <externalReference r:id="rId2"/>
  </externalReferences>
  <definedNames>
    <definedName name="_SR01">#REF!</definedName>
    <definedName name="_SR02">#REF!</definedName>
    <definedName name="_SR03">#REF!</definedName>
    <definedName name="_SR04">#REF!</definedName>
    <definedName name="_SR05">#REF!</definedName>
    <definedName name="_SR06">#REF!</definedName>
    <definedName name="_SR07">#REF!</definedName>
    <definedName name="Acko">[1]Databaza!$K$1</definedName>
    <definedName name="Alokacia2017">[1]Prispevok!$AO$1</definedName>
    <definedName name="ALokacia2024">[1]zoznam!#REF!</definedName>
    <definedName name="Becko">[1]Databaza!$K$2</definedName>
    <definedName name="Cecko">[1]Databaza!$K$3</definedName>
    <definedName name="Decko">[1]Databaza!$K$4</definedName>
    <definedName name="Deti">[1]Prispevok!$X$1</definedName>
    <definedName name="dolna">[1]Prispevok!$AO$4</definedName>
    <definedName name="Dospeli">[1]Prispevok!$V$1</definedName>
    <definedName name="horna">[1]Prispevok!$AO$5</definedName>
    <definedName name="korekciaEUR">[1]Prispevok!$AO$9</definedName>
    <definedName name="maxpodiel">[1]Prispevok!$AO$6</definedName>
    <definedName name="minlimit">[1]Prispevok!$AO$8</definedName>
    <definedName name="minsuma">[1]Prispevok!$AO$7</definedName>
    <definedName name="Mladez">[1]Prispevok!$W$1</definedName>
    <definedName name="Slovakia">[1]Prispevok!$G$1</definedName>
    <definedName name="Svet01">#REF!</definedName>
    <definedName name="Svet02">#REF!</definedName>
    <definedName name="Svet03">#REF!</definedName>
    <definedName name="Svet04">#REF!</definedName>
    <definedName name="World">[1]Prispevok!$H$1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R1" i="1"/>
  <c r="G5" i="1"/>
  <c r="P5" i="1"/>
  <c r="G6" i="1"/>
  <c r="H6" i="1"/>
  <c r="K6" i="1"/>
  <c r="L6" i="1"/>
  <c r="P6" i="1"/>
  <c r="Q6" i="1"/>
  <c r="T6" i="1"/>
  <c r="U6" i="1"/>
  <c r="W6" i="1"/>
  <c r="G7" i="1"/>
  <c r="L7" i="1" s="1"/>
  <c r="K7" i="1"/>
  <c r="P7" i="1"/>
  <c r="T7" i="1" s="1"/>
  <c r="Q7" i="1"/>
  <c r="U7" i="1"/>
  <c r="W7" i="1"/>
  <c r="G8" i="1"/>
  <c r="K8" i="1" s="1"/>
  <c r="H8" i="1"/>
  <c r="L8" i="1"/>
  <c r="P8" i="1"/>
  <c r="Q8" i="1" s="1"/>
  <c r="T8" i="1"/>
  <c r="U8" i="1"/>
  <c r="W8" i="1"/>
  <c r="G9" i="1"/>
  <c r="H9" i="1"/>
  <c r="K9" i="1"/>
  <c r="L9" i="1"/>
  <c r="P9" i="1"/>
  <c r="U9" i="1" s="1"/>
  <c r="T9" i="1"/>
  <c r="W9" i="1"/>
  <c r="G10" i="1"/>
  <c r="P10" i="1"/>
  <c r="T10" i="1" s="1"/>
  <c r="Q10" i="1"/>
  <c r="U10" i="1"/>
  <c r="W10" i="1"/>
  <c r="G11" i="1"/>
  <c r="P11" i="1"/>
  <c r="Q11" i="1"/>
  <c r="T11" i="1"/>
  <c r="U11" i="1"/>
  <c r="W11" i="1"/>
  <c r="G12" i="1"/>
  <c r="H12" i="1"/>
  <c r="K12" i="1"/>
  <c r="L12" i="1"/>
  <c r="P12" i="1"/>
  <c r="Q12" i="1" s="1"/>
  <c r="W12" i="1"/>
  <c r="G13" i="1"/>
  <c r="K13" i="1" s="1"/>
  <c r="H13" i="1"/>
  <c r="L13" i="1"/>
  <c r="P13" i="1"/>
  <c r="W13" i="1"/>
  <c r="G14" i="1"/>
  <c r="H14" i="1" s="1"/>
  <c r="K14" i="1"/>
  <c r="L14" i="1"/>
  <c r="P14" i="1"/>
  <c r="Q14" i="1"/>
  <c r="T14" i="1"/>
  <c r="U14" i="1"/>
  <c r="W14" i="1"/>
  <c r="G15" i="1"/>
  <c r="L15" i="1" s="1"/>
  <c r="K15" i="1"/>
  <c r="P15" i="1"/>
  <c r="T15" i="1" s="1"/>
  <c r="Q15" i="1"/>
  <c r="U15" i="1"/>
  <c r="W15" i="1"/>
  <c r="G16" i="1"/>
  <c r="K16" i="1" s="1"/>
  <c r="H16" i="1"/>
  <c r="L16" i="1"/>
  <c r="P16" i="1"/>
  <c r="Q16" i="1" s="1"/>
  <c r="T16" i="1"/>
  <c r="U16" i="1"/>
  <c r="W16" i="1"/>
  <c r="G17" i="1"/>
  <c r="H17" i="1"/>
  <c r="K17" i="1"/>
  <c r="L17" i="1"/>
  <c r="P17" i="1"/>
  <c r="U17" i="1" s="1"/>
  <c r="T17" i="1"/>
  <c r="W17" i="1"/>
  <c r="G18" i="1"/>
  <c r="L18" i="1" s="1"/>
  <c r="P18" i="1"/>
  <c r="T18" i="1" s="1"/>
  <c r="Q18" i="1"/>
  <c r="U18" i="1"/>
  <c r="W18" i="1"/>
  <c r="G19" i="1"/>
  <c r="P19" i="1"/>
  <c r="Q19" i="1"/>
  <c r="T19" i="1"/>
  <c r="U19" i="1"/>
  <c r="W19" i="1"/>
  <c r="G20" i="1"/>
  <c r="H20" i="1"/>
  <c r="K20" i="1"/>
  <c r="L20" i="1"/>
  <c r="P20" i="1"/>
  <c r="U20" i="1" s="1"/>
  <c r="T20" i="1"/>
  <c r="W20" i="1"/>
  <c r="G21" i="1"/>
  <c r="H21" i="1" s="1"/>
  <c r="K21" i="1"/>
  <c r="L21" i="1"/>
  <c r="P21" i="1"/>
  <c r="W21" i="1"/>
  <c r="G22" i="1"/>
  <c r="H22" i="1" s="1"/>
  <c r="P22" i="1"/>
  <c r="Q22" i="1"/>
  <c r="T22" i="1"/>
  <c r="U22" i="1"/>
  <c r="W22" i="1"/>
  <c r="G23" i="1"/>
  <c r="P23" i="1"/>
  <c r="G24" i="1"/>
  <c r="K24" i="1" s="1"/>
  <c r="H24" i="1"/>
  <c r="P24" i="1"/>
  <c r="U24" i="1" s="1"/>
  <c r="T24" i="1"/>
  <c r="W24" i="1"/>
  <c r="G25" i="1"/>
  <c r="K25" i="1" s="1"/>
  <c r="P25" i="1"/>
  <c r="Q25" i="1" s="1"/>
  <c r="T25" i="1"/>
  <c r="U25" i="1"/>
  <c r="W25" i="1"/>
  <c r="G26" i="1"/>
  <c r="H26" i="1"/>
  <c r="K26" i="1"/>
  <c r="L26" i="1"/>
  <c r="P26" i="1"/>
  <c r="Q26" i="1" s="1"/>
  <c r="T26" i="1"/>
  <c r="U26" i="1"/>
  <c r="W26" i="1"/>
  <c r="G27" i="1"/>
  <c r="L27" i="1" s="1"/>
  <c r="P27" i="1"/>
  <c r="Q27" i="1"/>
  <c r="T27" i="1"/>
  <c r="U27" i="1"/>
  <c r="W27" i="1"/>
  <c r="G28" i="1"/>
  <c r="P28" i="1"/>
  <c r="T28" i="1" s="1"/>
  <c r="U28" i="1"/>
  <c r="W28" i="1"/>
  <c r="G29" i="1"/>
  <c r="K29" i="1" s="1"/>
  <c r="H29" i="1"/>
  <c r="L29" i="1"/>
  <c r="P29" i="1"/>
  <c r="U29" i="1" s="1"/>
  <c r="W29" i="1"/>
  <c r="E30" i="1"/>
  <c r="G30" i="1" s="1"/>
  <c r="P30" i="1"/>
  <c r="T30" i="1" s="1"/>
  <c r="Q30" i="1"/>
  <c r="U30" i="1"/>
  <c r="W30" i="1"/>
  <c r="G31" i="1"/>
  <c r="P31" i="1"/>
  <c r="G32" i="1"/>
  <c r="K32" i="1" s="1"/>
  <c r="H32" i="1"/>
  <c r="P32" i="1"/>
  <c r="Q32" i="1" s="1"/>
  <c r="T32" i="1"/>
  <c r="U32" i="1"/>
  <c r="W32" i="1"/>
  <c r="G33" i="1"/>
  <c r="L33" i="1" s="1"/>
  <c r="K33" i="1"/>
  <c r="P33" i="1"/>
  <c r="Q33" i="1"/>
  <c r="T33" i="1"/>
  <c r="U33" i="1"/>
  <c r="W33" i="1"/>
  <c r="G34" i="1"/>
  <c r="P34" i="1"/>
  <c r="Q34" i="1" s="1"/>
  <c r="T34" i="1"/>
  <c r="U34" i="1"/>
  <c r="W34" i="1"/>
  <c r="G35" i="1"/>
  <c r="K35" i="1" s="1"/>
  <c r="H35" i="1"/>
  <c r="L35" i="1"/>
  <c r="P35" i="1"/>
  <c r="U35" i="1" s="1"/>
  <c r="Q35" i="1"/>
  <c r="T35" i="1"/>
  <c r="W35" i="1"/>
  <c r="G36" i="1"/>
  <c r="H36" i="1"/>
  <c r="K36" i="1"/>
  <c r="L36" i="1"/>
  <c r="P36" i="1"/>
  <c r="W36" i="1"/>
  <c r="G37" i="1"/>
  <c r="H37" i="1" s="1"/>
  <c r="L37" i="1"/>
  <c r="P37" i="1"/>
  <c r="T37" i="1" s="1"/>
  <c r="Q37" i="1"/>
  <c r="U37" i="1"/>
  <c r="W37" i="1"/>
  <c r="G38" i="1"/>
  <c r="H38" i="1" s="1"/>
  <c r="K38" i="1"/>
  <c r="L38" i="1"/>
  <c r="P38" i="1"/>
  <c r="Q38" i="1" s="1"/>
  <c r="T38" i="1"/>
  <c r="U38" i="1"/>
  <c r="W38" i="1"/>
  <c r="G39" i="1"/>
  <c r="H39" i="1"/>
  <c r="K39" i="1"/>
  <c r="L39" i="1"/>
  <c r="P39" i="1"/>
  <c r="Q39" i="1" s="1"/>
  <c r="W39" i="1"/>
  <c r="G40" i="1"/>
  <c r="L40" i="1" s="1"/>
  <c r="H40" i="1"/>
  <c r="K40" i="1"/>
  <c r="P40" i="1"/>
  <c r="Q40" i="1" s="1"/>
  <c r="T40" i="1"/>
  <c r="U40" i="1"/>
  <c r="W40" i="1"/>
  <c r="G41" i="1"/>
  <c r="L41" i="1" s="1"/>
  <c r="H41" i="1"/>
  <c r="K41" i="1"/>
  <c r="P41" i="1"/>
  <c r="Q41" i="1"/>
  <c r="T41" i="1"/>
  <c r="U41" i="1"/>
  <c r="W41" i="1"/>
  <c r="G42" i="1"/>
  <c r="P42" i="1"/>
  <c r="Q42" i="1"/>
  <c r="T42" i="1"/>
  <c r="U42" i="1"/>
  <c r="W42" i="1"/>
  <c r="G43" i="1"/>
  <c r="K43" i="1" s="1"/>
  <c r="H43" i="1"/>
  <c r="P43" i="1"/>
  <c r="T43" i="1" s="1"/>
  <c r="W43" i="1"/>
  <c r="G44" i="1"/>
  <c r="P44" i="1"/>
  <c r="Q44" i="1" s="1"/>
  <c r="T44" i="1"/>
  <c r="U44" i="1"/>
  <c r="W44" i="1"/>
  <c r="G45" i="1"/>
  <c r="K45" i="1" s="1"/>
  <c r="H45" i="1"/>
  <c r="L45" i="1"/>
  <c r="P45" i="1"/>
  <c r="U45" i="1" s="1"/>
  <c r="Q45" i="1"/>
  <c r="T45" i="1"/>
  <c r="W45" i="1"/>
  <c r="G46" i="1"/>
  <c r="H46" i="1"/>
  <c r="K46" i="1"/>
  <c r="L46" i="1"/>
  <c r="P46" i="1"/>
  <c r="W46" i="1"/>
  <c r="W86" i="1" s="1"/>
  <c r="G47" i="1"/>
  <c r="H47" i="1" s="1"/>
  <c r="L47" i="1"/>
  <c r="P47" i="1"/>
  <c r="T47" i="1" s="1"/>
  <c r="Q47" i="1"/>
  <c r="U47" i="1"/>
  <c r="W47" i="1"/>
  <c r="G48" i="1"/>
  <c r="H48" i="1" s="1"/>
  <c r="K48" i="1"/>
  <c r="L48" i="1"/>
  <c r="P48" i="1"/>
  <c r="Q48" i="1"/>
  <c r="T48" i="1"/>
  <c r="U48" i="1"/>
  <c r="W48" i="1"/>
  <c r="G49" i="1"/>
  <c r="H49" i="1"/>
  <c r="K49" i="1"/>
  <c r="L49" i="1"/>
  <c r="P49" i="1"/>
  <c r="Q49" i="1" s="1"/>
  <c r="W49" i="1"/>
  <c r="G50" i="1"/>
  <c r="K50" i="1" s="1"/>
  <c r="L50" i="1"/>
  <c r="P50" i="1"/>
  <c r="Q50" i="1" s="1"/>
  <c r="T50" i="1"/>
  <c r="U50" i="1"/>
  <c r="W50" i="1"/>
  <c r="G51" i="1"/>
  <c r="P51" i="1"/>
  <c r="Q51" i="1"/>
  <c r="T51" i="1"/>
  <c r="U51" i="1"/>
  <c r="W51" i="1"/>
  <c r="G52" i="1"/>
  <c r="H52" i="1"/>
  <c r="P52" i="1"/>
  <c r="T52" i="1" s="1"/>
  <c r="U52" i="1"/>
  <c r="W52" i="1"/>
  <c r="G53" i="1"/>
  <c r="K53" i="1" s="1"/>
  <c r="L53" i="1"/>
  <c r="P53" i="1"/>
  <c r="W53" i="1"/>
  <c r="G54" i="1"/>
  <c r="L54" i="1" s="1"/>
  <c r="P54" i="1"/>
  <c r="Q54" i="1"/>
  <c r="W54" i="1"/>
  <c r="G55" i="1"/>
  <c r="P55" i="1"/>
  <c r="T55" i="1" s="1"/>
  <c r="Q55" i="1"/>
  <c r="W55" i="1"/>
  <c r="G56" i="1"/>
  <c r="H56" i="1" s="1"/>
  <c r="K56" i="1"/>
  <c r="L56" i="1"/>
  <c r="P56" i="1"/>
  <c r="Q56" i="1"/>
  <c r="T56" i="1"/>
  <c r="U56" i="1"/>
  <c r="W56" i="1"/>
  <c r="G57" i="1"/>
  <c r="H57" i="1"/>
  <c r="K57" i="1"/>
  <c r="L57" i="1"/>
  <c r="P57" i="1"/>
  <c r="W57" i="1"/>
  <c r="G58" i="1"/>
  <c r="H58" i="1"/>
  <c r="P58" i="1"/>
  <c r="Q58" i="1" s="1"/>
  <c r="T58" i="1"/>
  <c r="U58" i="1"/>
  <c r="W58" i="1"/>
  <c r="G59" i="1"/>
  <c r="H59" i="1"/>
  <c r="K59" i="1"/>
  <c r="L59" i="1"/>
  <c r="P59" i="1"/>
  <c r="Q59" i="1" s="1"/>
  <c r="T59" i="1"/>
  <c r="W59" i="1"/>
  <c r="G60" i="1"/>
  <c r="H60" i="1"/>
  <c r="P60" i="1"/>
  <c r="Q60" i="1"/>
  <c r="T60" i="1"/>
  <c r="U60" i="1"/>
  <c r="W60" i="1"/>
  <c r="G61" i="1"/>
  <c r="P61" i="1"/>
  <c r="Q61" i="1"/>
  <c r="T61" i="1"/>
  <c r="U61" i="1"/>
  <c r="W61" i="1"/>
  <c r="G62" i="1"/>
  <c r="K62" i="1" s="1"/>
  <c r="H62" i="1"/>
  <c r="P62" i="1"/>
  <c r="W62" i="1"/>
  <c r="G63" i="1"/>
  <c r="K63" i="1" s="1"/>
  <c r="L63" i="1"/>
  <c r="P63" i="1"/>
  <c r="W63" i="1"/>
  <c r="G64" i="1"/>
  <c r="H64" i="1" s="1"/>
  <c r="K64" i="1"/>
  <c r="L64" i="1"/>
  <c r="P64" i="1"/>
  <c r="T64" i="1" s="1"/>
  <c r="Q64" i="1"/>
  <c r="W64" i="1"/>
  <c r="G65" i="1"/>
  <c r="H65" i="1" s="1"/>
  <c r="K65" i="1"/>
  <c r="P65" i="1"/>
  <c r="T65" i="1" s="1"/>
  <c r="U65" i="1"/>
  <c r="W65" i="1"/>
  <c r="G66" i="1"/>
  <c r="H66" i="1" s="1"/>
  <c r="K66" i="1"/>
  <c r="L66" i="1"/>
  <c r="P66" i="1"/>
  <c r="Q66" i="1" s="1"/>
  <c r="T66" i="1"/>
  <c r="U66" i="1"/>
  <c r="W66" i="1"/>
  <c r="G67" i="1"/>
  <c r="H67" i="1"/>
  <c r="K67" i="1"/>
  <c r="L67" i="1"/>
  <c r="P67" i="1"/>
  <c r="Q67" i="1" s="1"/>
  <c r="T67" i="1"/>
  <c r="W67" i="1"/>
  <c r="G68" i="1"/>
  <c r="H68" i="1"/>
  <c r="P68" i="1"/>
  <c r="Q68" i="1" s="1"/>
  <c r="T68" i="1"/>
  <c r="U68" i="1"/>
  <c r="W68" i="1"/>
  <c r="G69" i="1"/>
  <c r="P69" i="1"/>
  <c r="Q69" i="1"/>
  <c r="T69" i="1"/>
  <c r="U69" i="1"/>
  <c r="W69" i="1"/>
  <c r="G70" i="1"/>
  <c r="K70" i="1" s="1"/>
  <c r="H70" i="1"/>
  <c r="P70" i="1"/>
  <c r="Q70" i="1"/>
  <c r="W70" i="1"/>
  <c r="G71" i="1"/>
  <c r="L71" i="1" s="1"/>
  <c r="P71" i="1"/>
  <c r="W71" i="1"/>
  <c r="G72" i="1"/>
  <c r="H72" i="1" s="1"/>
  <c r="K72" i="1"/>
  <c r="L72" i="1"/>
  <c r="P72" i="1"/>
  <c r="T72" i="1" s="1"/>
  <c r="Q72" i="1"/>
  <c r="W72" i="1"/>
  <c r="G73" i="1"/>
  <c r="H73" i="1" s="1"/>
  <c r="K73" i="1"/>
  <c r="P73" i="1"/>
  <c r="T73" i="1" s="1"/>
  <c r="Q73" i="1"/>
  <c r="U73" i="1"/>
  <c r="W73" i="1"/>
  <c r="G74" i="1"/>
  <c r="H74" i="1" s="1"/>
  <c r="K74" i="1"/>
  <c r="L74" i="1"/>
  <c r="P74" i="1"/>
  <c r="Q74" i="1" s="1"/>
  <c r="W74" i="1"/>
  <c r="G75" i="1"/>
  <c r="H75" i="1"/>
  <c r="K75" i="1"/>
  <c r="L75" i="1"/>
  <c r="P75" i="1"/>
  <c r="G76" i="1"/>
  <c r="H76" i="1" s="1"/>
  <c r="K76" i="1"/>
  <c r="L76" i="1"/>
  <c r="P76" i="1"/>
  <c r="Q76" i="1"/>
  <c r="T76" i="1"/>
  <c r="U76" i="1"/>
  <c r="W76" i="1"/>
  <c r="G77" i="1"/>
  <c r="H77" i="1"/>
  <c r="K77" i="1"/>
  <c r="L77" i="1"/>
  <c r="P77" i="1"/>
  <c r="T77" i="1"/>
  <c r="W77" i="1"/>
  <c r="G78" i="1"/>
  <c r="H78" i="1" s="1"/>
  <c r="K78" i="1"/>
  <c r="L78" i="1"/>
  <c r="P78" i="1"/>
  <c r="Q78" i="1" s="1"/>
  <c r="T78" i="1"/>
  <c r="U78" i="1"/>
  <c r="W78" i="1"/>
  <c r="G79" i="1"/>
  <c r="K79" i="1"/>
  <c r="P79" i="1"/>
  <c r="Q79" i="1"/>
  <c r="T79" i="1"/>
  <c r="U79" i="1"/>
  <c r="W79" i="1"/>
  <c r="G80" i="1"/>
  <c r="K80" i="1" s="1"/>
  <c r="H80" i="1"/>
  <c r="P80" i="1"/>
  <c r="T80" i="1" s="1"/>
  <c r="Q80" i="1"/>
  <c r="W80" i="1"/>
  <c r="G81" i="1"/>
  <c r="K81" i="1" s="1"/>
  <c r="P81" i="1"/>
  <c r="U81" i="1" s="1"/>
  <c r="Q81" i="1"/>
  <c r="W81" i="1"/>
  <c r="G82" i="1"/>
  <c r="H82" i="1"/>
  <c r="K82" i="1"/>
  <c r="L82" i="1"/>
  <c r="P82" i="1"/>
  <c r="Q82" i="1"/>
  <c r="T82" i="1"/>
  <c r="U82" i="1"/>
  <c r="W82" i="1"/>
  <c r="G83" i="1"/>
  <c r="L83" i="1" s="1"/>
  <c r="P83" i="1"/>
  <c r="Q83" i="1"/>
  <c r="T83" i="1"/>
  <c r="U83" i="1"/>
  <c r="W83" i="1"/>
  <c r="G84" i="1"/>
  <c r="K84" i="1" s="1"/>
  <c r="H84" i="1"/>
  <c r="P84" i="1"/>
  <c r="T84" i="1" s="1"/>
  <c r="Q84" i="1"/>
  <c r="W84" i="1"/>
  <c r="G85" i="1"/>
  <c r="K85" i="1" s="1"/>
  <c r="H85" i="1"/>
  <c r="L85" i="1"/>
  <c r="P85" i="1"/>
  <c r="U85" i="1" s="1"/>
  <c r="W85" i="1"/>
  <c r="C86" i="1"/>
  <c r="D86" i="1"/>
  <c r="E86" i="1"/>
  <c r="F86" i="1"/>
  <c r="G86" i="1"/>
  <c r="N86" i="1"/>
  <c r="O86" i="1"/>
  <c r="P86" i="1"/>
  <c r="Y86" i="1"/>
  <c r="Z80" i="1" s="1"/>
  <c r="AA80" i="1" l="1"/>
  <c r="AB80" i="1"/>
  <c r="T85" i="1"/>
  <c r="U84" i="1"/>
  <c r="K83" i="1"/>
  <c r="H81" i="1"/>
  <c r="T62" i="1"/>
  <c r="U62" i="1"/>
  <c r="Q57" i="1"/>
  <c r="T57" i="1"/>
  <c r="U57" i="1"/>
  <c r="T81" i="1"/>
  <c r="Z77" i="1"/>
  <c r="U63" i="1"/>
  <c r="Q63" i="1"/>
  <c r="T63" i="1"/>
  <c r="U74" i="1"/>
  <c r="U71" i="1"/>
  <c r="Q71" i="1"/>
  <c r="T71" i="1"/>
  <c r="T70" i="1"/>
  <c r="U70" i="1"/>
  <c r="Q85" i="1"/>
  <c r="H83" i="1"/>
  <c r="L79" i="1"/>
  <c r="H79" i="1"/>
  <c r="T74" i="1"/>
  <c r="Z73" i="1"/>
  <c r="L61" i="1"/>
  <c r="H61" i="1"/>
  <c r="K61" i="1"/>
  <c r="Z53" i="1"/>
  <c r="Z85" i="1"/>
  <c r="K71" i="1"/>
  <c r="H71" i="1"/>
  <c r="H55" i="1"/>
  <c r="K55" i="1"/>
  <c r="L55" i="1"/>
  <c r="H30" i="1"/>
  <c r="K30" i="1"/>
  <c r="L30" i="1"/>
  <c r="Z6" i="1"/>
  <c r="Z14" i="1"/>
  <c r="Z22" i="1"/>
  <c r="Z30" i="1"/>
  <c r="Z37" i="1"/>
  <c r="Z47" i="1"/>
  <c r="Z7" i="1"/>
  <c r="Z15" i="1"/>
  <c r="Z8" i="1"/>
  <c r="Z16" i="1"/>
  <c r="Z9" i="1"/>
  <c r="Z17" i="1"/>
  <c r="Z24" i="1"/>
  <c r="Z26" i="1"/>
  <c r="Z32" i="1"/>
  <c r="Z40" i="1"/>
  <c r="Z50" i="1"/>
  <c r="Z10" i="1"/>
  <c r="Z18" i="1"/>
  <c r="Z27" i="1"/>
  <c r="Z33" i="1"/>
  <c r="Z41" i="1"/>
  <c r="Z43" i="1"/>
  <c r="Z51" i="1"/>
  <c r="Z11" i="1"/>
  <c r="Z19" i="1"/>
  <c r="Z12" i="1"/>
  <c r="Z13" i="1"/>
  <c r="Z25" i="1"/>
  <c r="Z57" i="1"/>
  <c r="Z60" i="1"/>
  <c r="Z68" i="1"/>
  <c r="Z78" i="1"/>
  <c r="Z21" i="1"/>
  <c r="Z29" i="1"/>
  <c r="Z61" i="1"/>
  <c r="Z69" i="1"/>
  <c r="Z79" i="1"/>
  <c r="Z35" i="1"/>
  <c r="Z45" i="1"/>
  <c r="Z39" i="1"/>
  <c r="Z28" i="1"/>
  <c r="Z49" i="1"/>
  <c r="Z52" i="1"/>
  <c r="Z55" i="1"/>
  <c r="Z64" i="1"/>
  <c r="Z72" i="1"/>
  <c r="Z34" i="1"/>
  <c r="Z36" i="1"/>
  <c r="Z38" i="1"/>
  <c r="Z44" i="1"/>
  <c r="Z46" i="1"/>
  <c r="Z65" i="1"/>
  <c r="Z20" i="1"/>
  <c r="Z48" i="1"/>
  <c r="Z66" i="1"/>
  <c r="Z42" i="1"/>
  <c r="Z54" i="1"/>
  <c r="Z58" i="1"/>
  <c r="Z59" i="1"/>
  <c r="Z67" i="1"/>
  <c r="Z84" i="1"/>
  <c r="Z76" i="1"/>
  <c r="L69" i="1"/>
  <c r="H69" i="1"/>
  <c r="K69" i="1"/>
  <c r="Z62" i="1"/>
  <c r="K60" i="1"/>
  <c r="L60" i="1"/>
  <c r="K58" i="1"/>
  <c r="L58" i="1"/>
  <c r="U53" i="1"/>
  <c r="Q53" i="1"/>
  <c r="T53" i="1"/>
  <c r="L51" i="1"/>
  <c r="H51" i="1"/>
  <c r="K51" i="1"/>
  <c r="L84" i="1"/>
  <c r="Z83" i="1"/>
  <c r="Z81" i="1"/>
  <c r="L81" i="1"/>
  <c r="U80" i="1"/>
  <c r="Q77" i="1"/>
  <c r="U77" i="1"/>
  <c r="Z71" i="1"/>
  <c r="Z70" i="1"/>
  <c r="K68" i="1"/>
  <c r="L68" i="1"/>
  <c r="Z63" i="1"/>
  <c r="Z56" i="1"/>
  <c r="Z82" i="1"/>
  <c r="Z74" i="1"/>
  <c r="Q62" i="1"/>
  <c r="K54" i="1"/>
  <c r="T39" i="1"/>
  <c r="Q28" i="1"/>
  <c r="H27" i="1"/>
  <c r="H25" i="1"/>
  <c r="K10" i="1"/>
  <c r="L10" i="1"/>
  <c r="Q65" i="1"/>
  <c r="H63" i="1"/>
  <c r="H54" i="1"/>
  <c r="Q52" i="1"/>
  <c r="H50" i="1"/>
  <c r="Q43" i="1"/>
  <c r="H42" i="1"/>
  <c r="K42" i="1"/>
  <c r="L42" i="1"/>
  <c r="L32" i="1"/>
  <c r="T29" i="1"/>
  <c r="L24" i="1"/>
  <c r="L22" i="1"/>
  <c r="H18" i="1"/>
  <c r="K22" i="1"/>
  <c r="Q13" i="1"/>
  <c r="T13" i="1"/>
  <c r="U13" i="1"/>
  <c r="T12" i="1"/>
  <c r="U12" i="1"/>
  <c r="L73" i="1"/>
  <c r="U67" i="1"/>
  <c r="L65" i="1"/>
  <c r="U59" i="1"/>
  <c r="H44" i="1"/>
  <c r="K44" i="1"/>
  <c r="L44" i="1"/>
  <c r="H34" i="1"/>
  <c r="K34" i="1"/>
  <c r="L34" i="1"/>
  <c r="Q29" i="1"/>
  <c r="Q21" i="1"/>
  <c r="T21" i="1"/>
  <c r="U21" i="1"/>
  <c r="H28" i="1"/>
  <c r="K28" i="1"/>
  <c r="L28" i="1"/>
  <c r="L80" i="1"/>
  <c r="U72" i="1"/>
  <c r="L70" i="1"/>
  <c r="U64" i="1"/>
  <c r="L62" i="1"/>
  <c r="U55" i="1"/>
  <c r="T54" i="1"/>
  <c r="U54" i="1"/>
  <c r="K52" i="1"/>
  <c r="L52" i="1"/>
  <c r="U49" i="1"/>
  <c r="K47" i="1"/>
  <c r="K37" i="1"/>
  <c r="K27" i="1"/>
  <c r="L25" i="1"/>
  <c r="Q20" i="1"/>
  <c r="H53" i="1"/>
  <c r="T49" i="1"/>
  <c r="Q46" i="1"/>
  <c r="T46" i="1"/>
  <c r="U46" i="1"/>
  <c r="U43" i="1"/>
  <c r="U39" i="1"/>
  <c r="Q36" i="1"/>
  <c r="T36" i="1"/>
  <c r="U36" i="1"/>
  <c r="H33" i="1"/>
  <c r="H19" i="1"/>
  <c r="K19" i="1"/>
  <c r="L19" i="1"/>
  <c r="K18" i="1"/>
  <c r="H11" i="1"/>
  <c r="K11" i="1"/>
  <c r="L11" i="1"/>
  <c r="H10" i="1"/>
  <c r="L43" i="1"/>
  <c r="Q24" i="1"/>
  <c r="Q17" i="1"/>
  <c r="H15" i="1"/>
  <c r="Q9" i="1"/>
  <c r="H7" i="1"/>
  <c r="AB12" i="1" l="1"/>
  <c r="AA12" i="1"/>
  <c r="K86" i="1"/>
  <c r="AB56" i="1"/>
  <c r="AA56" i="1"/>
  <c r="AB66" i="1"/>
  <c r="AA66" i="1"/>
  <c r="AB45" i="1"/>
  <c r="AA45" i="1"/>
  <c r="AA40" i="1"/>
  <c r="AB40" i="1"/>
  <c r="AA15" i="1"/>
  <c r="AB15" i="1"/>
  <c r="AA85" i="1"/>
  <c r="AB85" i="1"/>
  <c r="I25" i="1"/>
  <c r="AA63" i="1"/>
  <c r="AB63" i="1"/>
  <c r="AB76" i="1"/>
  <c r="AA76" i="1"/>
  <c r="AB48" i="1"/>
  <c r="AA48" i="1"/>
  <c r="AA72" i="1"/>
  <c r="AB72" i="1"/>
  <c r="AB35" i="1"/>
  <c r="AA35" i="1"/>
  <c r="AA60" i="1"/>
  <c r="AB60" i="1"/>
  <c r="AA43" i="1"/>
  <c r="AB43" i="1"/>
  <c r="AA32" i="1"/>
  <c r="AB32" i="1"/>
  <c r="AA7" i="1"/>
  <c r="AB7" i="1"/>
  <c r="AA18" i="1"/>
  <c r="AB18" i="1"/>
  <c r="AA34" i="1"/>
  <c r="AB34" i="1"/>
  <c r="AB51" i="1"/>
  <c r="AA51" i="1"/>
  <c r="R17" i="1"/>
  <c r="U86" i="1"/>
  <c r="I27" i="1"/>
  <c r="AA84" i="1"/>
  <c r="AB84" i="1"/>
  <c r="AB20" i="1"/>
  <c r="AA20" i="1"/>
  <c r="AA64" i="1"/>
  <c r="AB64" i="1"/>
  <c r="AA79" i="1"/>
  <c r="AB79" i="1"/>
  <c r="AB57" i="1"/>
  <c r="AA57" i="1"/>
  <c r="AA41" i="1"/>
  <c r="AB41" i="1"/>
  <c r="AA26" i="1"/>
  <c r="AB26" i="1"/>
  <c r="AA47" i="1"/>
  <c r="AB47" i="1"/>
  <c r="AB73" i="1"/>
  <c r="AA73" i="1"/>
  <c r="AB74" i="1"/>
  <c r="AA74" i="1"/>
  <c r="AA25" i="1"/>
  <c r="AB25" i="1"/>
  <c r="I33" i="1"/>
  <c r="AA83" i="1"/>
  <c r="AB83" i="1"/>
  <c r="T86" i="1"/>
  <c r="AB62" i="1"/>
  <c r="AA62" i="1"/>
  <c r="AA67" i="1"/>
  <c r="AB67" i="1"/>
  <c r="AA65" i="1"/>
  <c r="AB65" i="1"/>
  <c r="AA55" i="1"/>
  <c r="AB55" i="1"/>
  <c r="AA69" i="1"/>
  <c r="AB69" i="1"/>
  <c r="AA33" i="1"/>
  <c r="AB33" i="1"/>
  <c r="AA24" i="1"/>
  <c r="AB24" i="1"/>
  <c r="AA37" i="1"/>
  <c r="AB37" i="1"/>
  <c r="AB53" i="1"/>
  <c r="AA53" i="1"/>
  <c r="I44" i="1"/>
  <c r="AA81" i="1"/>
  <c r="AB81" i="1"/>
  <c r="AA59" i="1"/>
  <c r="AB59" i="1"/>
  <c r="AA46" i="1"/>
  <c r="AB46" i="1"/>
  <c r="AA52" i="1"/>
  <c r="AB52" i="1"/>
  <c r="AA61" i="1"/>
  <c r="AB61" i="1"/>
  <c r="AA13" i="1"/>
  <c r="AB13" i="1"/>
  <c r="AA27" i="1"/>
  <c r="AB27" i="1"/>
  <c r="AA17" i="1"/>
  <c r="AB17" i="1"/>
  <c r="AA30" i="1"/>
  <c r="AB30" i="1"/>
  <c r="I30" i="1"/>
  <c r="R21" i="1"/>
  <c r="AB70" i="1"/>
  <c r="AA70" i="1"/>
  <c r="AA58" i="1"/>
  <c r="AB58" i="1"/>
  <c r="AA44" i="1"/>
  <c r="AB44" i="1"/>
  <c r="AB29" i="1"/>
  <c r="AA29" i="1"/>
  <c r="AA9" i="1"/>
  <c r="AB9" i="1"/>
  <c r="AA22" i="1"/>
  <c r="AB22" i="1"/>
  <c r="R13" i="1"/>
  <c r="AA82" i="1"/>
  <c r="AB82" i="1"/>
  <c r="AA71" i="1"/>
  <c r="AB71" i="1"/>
  <c r="AA54" i="1"/>
  <c r="AB54" i="1"/>
  <c r="AB38" i="1"/>
  <c r="AA38" i="1"/>
  <c r="AA28" i="1"/>
  <c r="AB28" i="1"/>
  <c r="AA21" i="1"/>
  <c r="AB21" i="1"/>
  <c r="AA19" i="1"/>
  <c r="AB19" i="1"/>
  <c r="AA10" i="1"/>
  <c r="AB10" i="1"/>
  <c r="AA16" i="1"/>
  <c r="AB16" i="1"/>
  <c r="AA14" i="1"/>
  <c r="AB14" i="1"/>
  <c r="AA77" i="1"/>
  <c r="AB77" i="1"/>
  <c r="I7" i="1"/>
  <c r="H86" i="1"/>
  <c r="I55" i="1" s="1"/>
  <c r="I42" i="1"/>
  <c r="L86" i="1"/>
  <c r="AA42" i="1"/>
  <c r="AB42" i="1"/>
  <c r="AA36" i="1"/>
  <c r="AB36" i="1"/>
  <c r="AA39" i="1"/>
  <c r="AB39" i="1"/>
  <c r="AA78" i="1"/>
  <c r="AB78" i="1"/>
  <c r="AB11" i="1"/>
  <c r="AA11" i="1"/>
  <c r="AA50" i="1"/>
  <c r="AB50" i="1"/>
  <c r="AA8" i="1"/>
  <c r="AB8" i="1"/>
  <c r="AA6" i="1"/>
  <c r="AB6" i="1"/>
  <c r="Z86" i="1"/>
  <c r="R71" i="1"/>
  <c r="AA49" i="1"/>
  <c r="AB49" i="1"/>
  <c r="Q86" i="1"/>
  <c r="R20" i="1" s="1"/>
  <c r="AA68" i="1"/>
  <c r="AB68" i="1"/>
  <c r="X55" i="1" l="1"/>
  <c r="X33" i="1"/>
  <c r="X30" i="1"/>
  <c r="R28" i="1"/>
  <c r="I10" i="1"/>
  <c r="I81" i="1"/>
  <c r="I53" i="1"/>
  <c r="R52" i="1"/>
  <c r="R24" i="1"/>
  <c r="I50" i="1"/>
  <c r="R46" i="1"/>
  <c r="I12" i="1"/>
  <c r="I35" i="1"/>
  <c r="I45" i="1"/>
  <c r="I16" i="1"/>
  <c r="I26" i="1"/>
  <c r="I17" i="1"/>
  <c r="I20" i="1"/>
  <c r="I8" i="1"/>
  <c r="I67" i="1"/>
  <c r="I80" i="1"/>
  <c r="I59" i="1"/>
  <c r="I75" i="1"/>
  <c r="I49" i="1"/>
  <c r="I77" i="1"/>
  <c r="I84" i="1"/>
  <c r="I52" i="1"/>
  <c r="I56" i="1"/>
  <c r="I22" i="1"/>
  <c r="I78" i="1"/>
  <c r="I72" i="1"/>
  <c r="I43" i="1"/>
  <c r="I47" i="1"/>
  <c r="I13" i="1"/>
  <c r="I85" i="1"/>
  <c r="I74" i="1"/>
  <c r="I32" i="1"/>
  <c r="I76" i="1"/>
  <c r="I82" i="1"/>
  <c r="I57" i="1"/>
  <c r="I64" i="1"/>
  <c r="I37" i="1"/>
  <c r="I46" i="1"/>
  <c r="I60" i="1"/>
  <c r="I39" i="1"/>
  <c r="I58" i="1"/>
  <c r="I65" i="1"/>
  <c r="I41" i="1"/>
  <c r="I66" i="1"/>
  <c r="I38" i="1"/>
  <c r="I73" i="1"/>
  <c r="I40" i="1"/>
  <c r="I70" i="1"/>
  <c r="I24" i="1"/>
  <c r="I36" i="1"/>
  <c r="I6" i="1"/>
  <c r="I14" i="1"/>
  <c r="I29" i="1"/>
  <c r="I62" i="1"/>
  <c r="I21" i="1"/>
  <c r="I9" i="1"/>
  <c r="I48" i="1"/>
  <c r="I68" i="1"/>
  <c r="R43" i="1"/>
  <c r="R77" i="1"/>
  <c r="R62" i="1"/>
  <c r="I28" i="1"/>
  <c r="I18" i="1"/>
  <c r="R85" i="1"/>
  <c r="R65" i="1"/>
  <c r="I63" i="1"/>
  <c r="I54" i="1"/>
  <c r="R63" i="1"/>
  <c r="I11" i="1"/>
  <c r="R14" i="1"/>
  <c r="R58" i="1"/>
  <c r="R30" i="1"/>
  <c r="R40" i="1"/>
  <c r="R10" i="1"/>
  <c r="R11" i="1"/>
  <c r="R18" i="1"/>
  <c r="R25" i="1"/>
  <c r="X25" i="1" s="1"/>
  <c r="R19" i="1"/>
  <c r="R33" i="1"/>
  <c r="R37" i="1"/>
  <c r="R47" i="1"/>
  <c r="R41" i="1"/>
  <c r="R54" i="1"/>
  <c r="R79" i="1"/>
  <c r="R82" i="1"/>
  <c r="R83" i="1"/>
  <c r="R51" i="1"/>
  <c r="R69" i="1"/>
  <c r="R78" i="1"/>
  <c r="R42" i="1"/>
  <c r="R60" i="1"/>
  <c r="R80" i="1"/>
  <c r="R59" i="1"/>
  <c r="R74" i="1"/>
  <c r="R38" i="1"/>
  <c r="R73" i="1"/>
  <c r="R16" i="1"/>
  <c r="R48" i="1"/>
  <c r="R81" i="1"/>
  <c r="R55" i="1"/>
  <c r="R15" i="1"/>
  <c r="R70" i="1"/>
  <c r="R27" i="1"/>
  <c r="R72" i="1"/>
  <c r="R64" i="1"/>
  <c r="R8" i="1"/>
  <c r="R61" i="1"/>
  <c r="R76" i="1"/>
  <c r="R67" i="1"/>
  <c r="R44" i="1"/>
  <c r="R45" i="1"/>
  <c r="R7" i="1"/>
  <c r="X7" i="1" s="1"/>
  <c r="R68" i="1"/>
  <c r="R50" i="1"/>
  <c r="R32" i="1"/>
  <c r="R34" i="1"/>
  <c r="R39" i="1"/>
  <c r="R66" i="1"/>
  <c r="R12" i="1"/>
  <c r="R35" i="1"/>
  <c r="R6" i="1"/>
  <c r="R56" i="1"/>
  <c r="R22" i="1"/>
  <c r="R26" i="1"/>
  <c r="R49" i="1"/>
  <c r="R84" i="1"/>
  <c r="AB86" i="1"/>
  <c r="I69" i="1"/>
  <c r="I83" i="1"/>
  <c r="R29" i="1"/>
  <c r="I79" i="1"/>
  <c r="I19" i="1"/>
  <c r="I34" i="1"/>
  <c r="R36" i="1"/>
  <c r="R9" i="1"/>
  <c r="AA86" i="1"/>
  <c r="I61" i="1"/>
  <c r="R57" i="1"/>
  <c r="I71" i="1"/>
  <c r="I51" i="1"/>
  <c r="R53" i="1"/>
  <c r="I15" i="1"/>
  <c r="X71" i="1" l="1"/>
  <c r="X11" i="1"/>
  <c r="X76" i="1"/>
  <c r="X78" i="1"/>
  <c r="X9" i="1"/>
  <c r="X70" i="1"/>
  <c r="J70" i="1"/>
  <c r="X39" i="1"/>
  <c r="X32" i="1"/>
  <c r="X22" i="1"/>
  <c r="X80" i="1"/>
  <c r="J80" i="1"/>
  <c r="X35" i="1"/>
  <c r="X79" i="1"/>
  <c r="X59" i="1"/>
  <c r="X61" i="1"/>
  <c r="J54" i="1"/>
  <c r="X54" i="1"/>
  <c r="X21" i="1"/>
  <c r="X40" i="1"/>
  <c r="X60" i="1"/>
  <c r="J74" i="1"/>
  <c r="X74" i="1"/>
  <c r="X56" i="1"/>
  <c r="X67" i="1"/>
  <c r="X12" i="1"/>
  <c r="J53" i="1"/>
  <c r="X53" i="1"/>
  <c r="X48" i="1"/>
  <c r="X45" i="1"/>
  <c r="S68" i="1"/>
  <c r="X69" i="1"/>
  <c r="X63" i="1"/>
  <c r="X62" i="1"/>
  <c r="J62" i="1"/>
  <c r="X52" i="1"/>
  <c r="J52" i="1"/>
  <c r="J29" i="1"/>
  <c r="X29" i="1"/>
  <c r="X38" i="1"/>
  <c r="X37" i="1"/>
  <c r="X13" i="1"/>
  <c r="X84" i="1"/>
  <c r="J84" i="1"/>
  <c r="J20" i="1"/>
  <c r="X20" i="1"/>
  <c r="X10" i="1"/>
  <c r="X58" i="1"/>
  <c r="S24" i="1"/>
  <c r="X83" i="1"/>
  <c r="X46" i="1"/>
  <c r="S27" i="1"/>
  <c r="S36" i="1"/>
  <c r="S66" i="1"/>
  <c r="S14" i="1"/>
  <c r="S85" i="1"/>
  <c r="S77" i="1"/>
  <c r="X14" i="1"/>
  <c r="X66" i="1"/>
  <c r="J64" i="1"/>
  <c r="X64" i="1"/>
  <c r="J47" i="1"/>
  <c r="X47" i="1"/>
  <c r="X77" i="1"/>
  <c r="X17" i="1"/>
  <c r="X42" i="1"/>
  <c r="X44" i="1"/>
  <c r="S60" i="1"/>
  <c r="J24" i="1"/>
  <c r="X24" i="1"/>
  <c r="R86" i="1"/>
  <c r="S56" i="1" s="1"/>
  <c r="S37" i="1"/>
  <c r="X73" i="1"/>
  <c r="J73" i="1"/>
  <c r="S12" i="1"/>
  <c r="X15" i="1"/>
  <c r="J15" i="1"/>
  <c r="X34" i="1"/>
  <c r="J34" i="1"/>
  <c r="S67" i="1"/>
  <c r="S59" i="1"/>
  <c r="X18" i="1"/>
  <c r="X6" i="1"/>
  <c r="I86" i="1"/>
  <c r="J60" i="1" s="1"/>
  <c r="X41" i="1"/>
  <c r="J41" i="1"/>
  <c r="J57" i="1"/>
  <c r="X57" i="1"/>
  <c r="X43" i="1"/>
  <c r="X49" i="1"/>
  <c r="J49" i="1"/>
  <c r="J26" i="1"/>
  <c r="X26" i="1"/>
  <c r="X27" i="1"/>
  <c r="S32" i="1"/>
  <c r="S62" i="1"/>
  <c r="J85" i="1"/>
  <c r="X85" i="1"/>
  <c r="X8" i="1"/>
  <c r="J8" i="1"/>
  <c r="J81" i="1"/>
  <c r="X81" i="1"/>
  <c r="S84" i="1"/>
  <c r="S53" i="1"/>
  <c r="S49" i="1"/>
  <c r="S39" i="1"/>
  <c r="S15" i="1"/>
  <c r="S82" i="1"/>
  <c r="X51" i="1"/>
  <c r="X19" i="1"/>
  <c r="J19" i="1"/>
  <c r="S26" i="1"/>
  <c r="S34" i="1"/>
  <c r="S76" i="1"/>
  <c r="S55" i="1"/>
  <c r="S18" i="1"/>
  <c r="X28" i="1"/>
  <c r="J28" i="1"/>
  <c r="J68" i="1"/>
  <c r="X68" i="1"/>
  <c r="J36" i="1"/>
  <c r="X36" i="1"/>
  <c r="X65" i="1"/>
  <c r="J65" i="1"/>
  <c r="J82" i="1"/>
  <c r="X82" i="1"/>
  <c r="J72" i="1"/>
  <c r="X72" i="1"/>
  <c r="J75" i="1"/>
  <c r="X16" i="1"/>
  <c r="J50" i="1"/>
  <c r="X50" i="1"/>
  <c r="S28" i="1"/>
  <c r="J35" i="1" l="1"/>
  <c r="J39" i="1"/>
  <c r="S42" i="1"/>
  <c r="J78" i="1"/>
  <c r="S48" i="1"/>
  <c r="S40" i="1"/>
  <c r="J59" i="1"/>
  <c r="S8" i="1"/>
  <c r="J76" i="1"/>
  <c r="S19" i="1"/>
  <c r="J58" i="1"/>
  <c r="S65" i="1"/>
  <c r="J45" i="1"/>
  <c r="J12" i="1"/>
  <c r="S47" i="1"/>
  <c r="S11" i="1"/>
  <c r="S50" i="1"/>
  <c r="J55" i="1"/>
  <c r="J27" i="1"/>
  <c r="J44" i="1"/>
  <c r="J42" i="1"/>
  <c r="J33" i="1"/>
  <c r="J30" i="1"/>
  <c r="J7" i="1"/>
  <c r="S7" i="1"/>
  <c r="J66" i="1"/>
  <c r="S83" i="1"/>
  <c r="J46" i="1"/>
  <c r="S81" i="1"/>
  <c r="J13" i="1"/>
  <c r="S58" i="1"/>
  <c r="S78" i="1"/>
  <c r="J79" i="1"/>
  <c r="J22" i="1"/>
  <c r="J9" i="1"/>
  <c r="J11" i="1"/>
  <c r="S13" i="1"/>
  <c r="S71" i="1"/>
  <c r="S20" i="1"/>
  <c r="S21" i="1"/>
  <c r="S17" i="1"/>
  <c r="J17" i="1"/>
  <c r="S74" i="1"/>
  <c r="S69" i="1"/>
  <c r="S33" i="1"/>
  <c r="J63" i="1"/>
  <c r="J48" i="1"/>
  <c r="J67" i="1"/>
  <c r="J40" i="1"/>
  <c r="S16" i="1"/>
  <c r="S63" i="1"/>
  <c r="S29" i="1"/>
  <c r="S61" i="1"/>
  <c r="X86" i="1"/>
  <c r="J16" i="1"/>
  <c r="J51" i="1"/>
  <c r="S6" i="1"/>
  <c r="S86" i="1" s="1"/>
  <c r="S70" i="1"/>
  <c r="S35" i="1"/>
  <c r="J10" i="1"/>
  <c r="J37" i="1"/>
  <c r="S45" i="1"/>
  <c r="S73" i="1"/>
  <c r="S54" i="1"/>
  <c r="S64" i="1"/>
  <c r="S52" i="1"/>
  <c r="J32" i="1"/>
  <c r="S10" i="1"/>
  <c r="S57" i="1"/>
  <c r="S79" i="1"/>
  <c r="S51" i="1"/>
  <c r="S30" i="1"/>
  <c r="J6" i="1"/>
  <c r="J86" i="1" s="1"/>
  <c r="S80" i="1"/>
  <c r="S9" i="1"/>
  <c r="S72" i="1"/>
  <c r="J18" i="1"/>
  <c r="S38" i="1"/>
  <c r="J77" i="1"/>
  <c r="J14" i="1"/>
  <c r="S44" i="1"/>
  <c r="J83" i="1"/>
  <c r="J38" i="1"/>
  <c r="S46" i="1"/>
  <c r="J69" i="1"/>
  <c r="S22" i="1"/>
  <c r="J56" i="1"/>
  <c r="J21" i="1"/>
  <c r="J61" i="1"/>
  <c r="S41" i="1"/>
  <c r="J71" i="1"/>
</calcChain>
</file>

<file path=xl/sharedStrings.xml><?xml version="1.0" encoding="utf-8"?>
<sst xmlns="http://schemas.openxmlformats.org/spreadsheetml/2006/main" count="109" uniqueCount="108">
  <si>
    <t>spolu</t>
  </si>
  <si>
    <t>zápasenie</t>
  </si>
  <si>
    <t>wushu</t>
  </si>
  <si>
    <t>vzpieranie</t>
  </si>
  <si>
    <t>volejbal</t>
  </si>
  <si>
    <t>vodný motorizmus</t>
  </si>
  <si>
    <t>vodné lyžovanie</t>
  </si>
  <si>
    <t>veslovanie</t>
  </si>
  <si>
    <t>triatlon</t>
  </si>
  <si>
    <t>thajský box</t>
  </si>
  <si>
    <t>teqball</t>
  </si>
  <si>
    <t>tenis</t>
  </si>
  <si>
    <t>tanečný šport</t>
  </si>
  <si>
    <t>taekwondo</t>
  </si>
  <si>
    <t>športy s lietajúcim diskom</t>
  </si>
  <si>
    <t>športové rybárstvo</t>
  </si>
  <si>
    <t>športové lezenie</t>
  </si>
  <si>
    <t>šípky</t>
  </si>
  <si>
    <t>šerm</t>
  </si>
  <si>
    <t>šach</t>
  </si>
  <si>
    <t>streľba</t>
  </si>
  <si>
    <t>stolný tenis</t>
  </si>
  <si>
    <t>squash</t>
  </si>
  <si>
    <t>softbal</t>
  </si>
  <si>
    <t>skialpinizmus</t>
  </si>
  <si>
    <t>silový trojboj</t>
  </si>
  <si>
    <t>sánkovanie</t>
  </si>
  <si>
    <t>rýchlokorčuľovanie</t>
  </si>
  <si>
    <t>rybolovná technika</t>
  </si>
  <si>
    <t>rugby</t>
  </si>
  <si>
    <t>psie záprahy</t>
  </si>
  <si>
    <t>pretláčanie rukou</t>
  </si>
  <si>
    <t>pozemný hokej</t>
  </si>
  <si>
    <t>potápačské športy</t>
  </si>
  <si>
    <t>plavecké športy</t>
  </si>
  <si>
    <t>petanque</t>
  </si>
  <si>
    <t>orientačné športy</t>
  </si>
  <si>
    <t>motocyklový šport</t>
  </si>
  <si>
    <t>moderný päťboj</t>
  </si>
  <si>
    <t>lyžovanie</t>
  </si>
  <si>
    <t>lukostreľba</t>
  </si>
  <si>
    <t>letecké športy</t>
  </si>
  <si>
    <t>lakros</t>
  </si>
  <si>
    <t>ľadový hokej</t>
  </si>
  <si>
    <t>kulturistika a fitnes</t>
  </si>
  <si>
    <t>krasokorčuľovanie</t>
  </si>
  <si>
    <t>korfbal</t>
  </si>
  <si>
    <t>kolieskové korčuľovanie</t>
  </si>
  <si>
    <t>kickbox</t>
  </si>
  <si>
    <t>karate</t>
  </si>
  <si>
    <t>kanoistika</t>
  </si>
  <si>
    <t>ju-jitsu</t>
  </si>
  <si>
    <t>judo</t>
  </si>
  <si>
    <t>jazdectvo</t>
  </si>
  <si>
    <t>jachting</t>
  </si>
  <si>
    <t>cheerleading</t>
  </si>
  <si>
    <t>horolezectvo</t>
  </si>
  <si>
    <t>hádzaná</t>
  </si>
  <si>
    <t>gymnastika</t>
  </si>
  <si>
    <t>golf</t>
  </si>
  <si>
    <t>go</t>
  </si>
  <si>
    <t>futbal</t>
  </si>
  <si>
    <t>florbal</t>
  </si>
  <si>
    <t>dynamická streľba</t>
  </si>
  <si>
    <t>dráhový golf</t>
  </si>
  <si>
    <t>cyklistika</t>
  </si>
  <si>
    <t>curling</t>
  </si>
  <si>
    <t>bridž</t>
  </si>
  <si>
    <t>box</t>
  </si>
  <si>
    <t>bowling</t>
  </si>
  <si>
    <t>boule lyonnaise</t>
  </si>
  <si>
    <t>boccia</t>
  </si>
  <si>
    <t>boby a skeleton</t>
  </si>
  <si>
    <t>biliard</t>
  </si>
  <si>
    <t>biatlon</t>
  </si>
  <si>
    <t>bedminton</t>
  </si>
  <si>
    <t>basketbal</t>
  </si>
  <si>
    <t>baseball</t>
  </si>
  <si>
    <t>automobilový šport</t>
  </si>
  <si>
    <t>atletika</t>
  </si>
  <si>
    <t>americký futbal</t>
  </si>
  <si>
    <t>podiel Z PUS 2023/2020</t>
  </si>
  <si>
    <t>rozdiel Z PUS 2023-2020</t>
  </si>
  <si>
    <t>PUS2023 100%</t>
  </si>
  <si>
    <t>PUS2023 min.</t>
  </si>
  <si>
    <t>PUS2023</t>
  </si>
  <si>
    <t>PUS2020</t>
  </si>
  <si>
    <t>podiel Zz PUS 2023/2020</t>
  </si>
  <si>
    <t>rozdiel Zz PUS 2023-2020</t>
  </si>
  <si>
    <t>Zd PUS2023 uznané 100% bez FaH</t>
  </si>
  <si>
    <t>Zz PUS2023 uznané 100%</t>
  </si>
  <si>
    <t>Zz PUS2023 uznané</t>
  </si>
  <si>
    <t>Zz PUS2025</t>
  </si>
  <si>
    <t>Zz 2021 MFUK do 100%</t>
  </si>
  <si>
    <t>Zz 2024</t>
  </si>
  <si>
    <t>podiel Zd PUS 2023/2020</t>
  </si>
  <si>
    <t>rozdiel Zd PUS 2023-2020</t>
  </si>
  <si>
    <t>Zd PUS2023 uznané 100%</t>
  </si>
  <si>
    <t>Zd PUS2023 uznané</t>
  </si>
  <si>
    <t>Zd PUS2025</t>
  </si>
  <si>
    <t>Zd 2021 Ipsos do 100%</t>
  </si>
  <si>
    <t>Zd 2022 Ipsos do 100%</t>
  </si>
  <si>
    <t>Zd 2024 Market Vision</t>
  </si>
  <si>
    <t>šport</t>
  </si>
  <si>
    <t>Záujem o šport spolu 70% Zd + 30% Zz</t>
  </si>
  <si>
    <t>Zahraničný záujem o šport Zz</t>
  </si>
  <si>
    <t>Domáci záujem o šport Zd</t>
  </si>
  <si>
    <t>váha parametra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</si>
</sst>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i/>
      <sz val="10"/>
      <color theme="6"/>
      <name val="Cambria"/>
      <family val="2"/>
      <charset val="238"/>
      <scheme val="major"/>
    </font>
    <font>
      <b/>
      <i/>
      <sz val="10"/>
      <color theme="6"/>
      <name val="Cambria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3" fillId="0" borderId="0" xfId="1"/>
    <xf numFmtId="164" fontId="1" fillId="0" borderId="0" xfId="1" applyNumberFormat="1" applyFont="1"/>
    <xf numFmtId="10" fontId="1" fillId="0" borderId="0" xfId="1" applyNumberFormat="1" applyFont="1"/>
    <xf numFmtId="0" fontId="1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10" fontId="5" fillId="0" borderId="0" xfId="1" applyNumberFormat="1" applyFont="1"/>
    <xf numFmtId="10" fontId="6" fillId="0" borderId="1" xfId="1" applyNumberFormat="1" applyFont="1" applyBorder="1"/>
    <xf numFmtId="10" fontId="6" fillId="0" borderId="2" xfId="1" applyNumberFormat="1" applyFont="1" applyBorder="1"/>
    <xf numFmtId="10" fontId="5" fillId="2" borderId="2" xfId="1" applyNumberFormat="1" applyFont="1" applyFill="1" applyBorder="1"/>
    <xf numFmtId="10" fontId="4" fillId="0" borderId="2" xfId="1" applyNumberFormat="1" applyFont="1" applyBorder="1"/>
    <xf numFmtId="10" fontId="5" fillId="0" borderId="2" xfId="1" applyNumberFormat="1" applyFont="1" applyBorder="1"/>
    <xf numFmtId="10" fontId="7" fillId="0" borderId="2" xfId="1" applyNumberFormat="1" applyFont="1" applyBorder="1"/>
    <xf numFmtId="10" fontId="7" fillId="2" borderId="2" xfId="1" applyNumberFormat="1" applyFont="1" applyFill="1" applyBorder="1"/>
    <xf numFmtId="0" fontId="7" fillId="0" borderId="2" xfId="1" applyFont="1" applyBorder="1" applyAlignment="1">
      <alignment horizontal="center" shrinkToFit="1"/>
    </xf>
    <xf numFmtId="0" fontId="5" fillId="0" borderId="2" xfId="1" applyFont="1" applyBorder="1" applyAlignment="1">
      <alignment shrinkToFit="1"/>
    </xf>
    <xf numFmtId="164" fontId="4" fillId="0" borderId="3" xfId="1" applyNumberFormat="1" applyFont="1" applyBorder="1"/>
    <xf numFmtId="10" fontId="4" fillId="0" borderId="3" xfId="1" applyNumberFormat="1" applyFont="1" applyBorder="1"/>
    <xf numFmtId="10" fontId="5" fillId="2" borderId="3" xfId="1" applyNumberFormat="1" applyFont="1" applyFill="1" applyBorder="1"/>
    <xf numFmtId="10" fontId="5" fillId="0" borderId="3" xfId="1" applyNumberFormat="1" applyFont="1" applyBorder="1"/>
    <xf numFmtId="0" fontId="4" fillId="0" borderId="3" xfId="1" applyFont="1" applyBorder="1" applyAlignment="1">
      <alignment horizontal="center" shrinkToFit="1"/>
    </xf>
    <xf numFmtId="0" fontId="5" fillId="0" borderId="3" xfId="1" applyFont="1" applyBorder="1" applyAlignment="1">
      <alignment shrinkToFit="1"/>
    </xf>
    <xf numFmtId="164" fontId="4" fillId="0" borderId="4" xfId="1" applyNumberFormat="1" applyFont="1" applyBorder="1"/>
    <xf numFmtId="10" fontId="4" fillId="0" borderId="4" xfId="1" applyNumberFormat="1" applyFont="1" applyBorder="1"/>
    <xf numFmtId="10" fontId="5" fillId="2" borderId="4" xfId="1" applyNumberFormat="1" applyFont="1" applyFill="1" applyBorder="1"/>
    <xf numFmtId="10" fontId="5" fillId="0" borderId="4" xfId="1" applyNumberFormat="1" applyFont="1" applyBorder="1"/>
    <xf numFmtId="164" fontId="4" fillId="0" borderId="2" xfId="1" applyNumberFormat="1" applyFont="1" applyBorder="1"/>
    <xf numFmtId="0" fontId="4" fillId="0" borderId="2" xfId="1" applyFont="1" applyBorder="1" applyAlignment="1">
      <alignment horizontal="center" shrinkToFit="1"/>
    </xf>
    <xf numFmtId="0" fontId="5" fillId="0" borderId="4" xfId="1" applyFont="1" applyBorder="1" applyAlignment="1">
      <alignment shrinkToFit="1"/>
    </xf>
    <xf numFmtId="0" fontId="8" fillId="0" borderId="4" xfId="1" applyFont="1" applyBorder="1" applyAlignment="1">
      <alignment shrinkToFit="1"/>
    </xf>
    <xf numFmtId="0" fontId="9" fillId="0" borderId="0" xfId="1" applyFont="1"/>
    <xf numFmtId="164" fontId="10" fillId="0" borderId="0" xfId="1" applyNumberFormat="1" applyFont="1"/>
    <xf numFmtId="10" fontId="10" fillId="0" borderId="0" xfId="1" applyNumberFormat="1" applyFont="1"/>
    <xf numFmtId="164" fontId="11" fillId="0" borderId="4" xfId="1" applyNumberFormat="1" applyFont="1" applyBorder="1"/>
    <xf numFmtId="10" fontId="11" fillId="0" borderId="4" xfId="1" applyNumberFormat="1" applyFont="1" applyBorder="1"/>
    <xf numFmtId="10" fontId="8" fillId="2" borderId="4" xfId="1" applyNumberFormat="1" applyFont="1" applyFill="1" applyBorder="1"/>
    <xf numFmtId="10" fontId="8" fillId="0" borderId="4" xfId="1" applyNumberFormat="1" applyFont="1" applyBorder="1"/>
    <xf numFmtId="164" fontId="11" fillId="0" borderId="2" xfId="1" applyNumberFormat="1" applyFont="1" applyBorder="1"/>
    <xf numFmtId="10" fontId="11" fillId="0" borderId="2" xfId="1" applyNumberFormat="1" applyFont="1" applyBorder="1"/>
    <xf numFmtId="10" fontId="8" fillId="0" borderId="2" xfId="1" applyNumberFormat="1" applyFont="1" applyBorder="1"/>
    <xf numFmtId="10" fontId="8" fillId="2" borderId="2" xfId="1" applyNumberFormat="1" applyFont="1" applyFill="1" applyBorder="1"/>
    <xf numFmtId="10" fontId="12" fillId="0" borderId="2" xfId="1" applyNumberFormat="1" applyFont="1" applyBorder="1"/>
    <xf numFmtId="10" fontId="5" fillId="3" borderId="2" xfId="1" applyNumberFormat="1" applyFont="1" applyFill="1" applyBorder="1"/>
    <xf numFmtId="0" fontId="11" fillId="0" borderId="2" xfId="1" applyFont="1" applyBorder="1" applyAlignment="1">
      <alignment horizontal="center" shrinkToFit="1"/>
    </xf>
    <xf numFmtId="10" fontId="13" fillId="0" borderId="2" xfId="1" applyNumberFormat="1" applyFont="1" applyBorder="1" applyAlignment="1">
      <alignment vertical="center" wrapText="1"/>
    </xf>
    <xf numFmtId="0" fontId="5" fillId="2" borderId="2" xfId="1" applyFont="1" applyFill="1" applyBorder="1"/>
    <xf numFmtId="0" fontId="4" fillId="0" borderId="2" xfId="1" applyFont="1" applyBorder="1"/>
    <xf numFmtId="0" fontId="5" fillId="0" borderId="2" xfId="1" applyFont="1" applyBorder="1"/>
    <xf numFmtId="10" fontId="13" fillId="0" borderId="5" xfId="1" applyNumberFormat="1" applyFont="1" applyBorder="1" applyAlignment="1">
      <alignment vertical="center" wrapText="1"/>
    </xf>
    <xf numFmtId="10" fontId="14" fillId="0" borderId="5" xfId="1" applyNumberFormat="1" applyFont="1" applyBorder="1" applyAlignment="1">
      <alignment vertical="center" wrapText="1"/>
    </xf>
    <xf numFmtId="10" fontId="14" fillId="2" borderId="5" xfId="1" applyNumberFormat="1" applyFont="1" applyFill="1" applyBorder="1" applyAlignment="1">
      <alignment vertical="center" wrapText="1"/>
    </xf>
    <xf numFmtId="165" fontId="14" fillId="2" borderId="5" xfId="1" applyNumberFormat="1" applyFont="1" applyFill="1" applyBorder="1" applyAlignment="1">
      <alignment vertical="center" wrapText="1"/>
    </xf>
    <xf numFmtId="10" fontId="13" fillId="0" borderId="5" xfId="1" applyNumberFormat="1" applyFont="1" applyBorder="1" applyAlignment="1">
      <alignment horizontal="center" vertical="center" shrinkToFit="1"/>
    </xf>
    <xf numFmtId="10" fontId="14" fillId="0" borderId="5" xfId="1" applyNumberFormat="1" applyFont="1" applyBorder="1" applyAlignment="1">
      <alignment vertical="center" shrinkToFit="1"/>
    </xf>
    <xf numFmtId="16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4" fillId="2" borderId="0" xfId="1" applyFont="1" applyFill="1"/>
    <xf numFmtId="0" fontId="5" fillId="2" borderId="0" xfId="1" applyFont="1" applyFill="1"/>
    <xf numFmtId="0" fontId="5" fillId="0" borderId="9" xfId="1" applyFont="1" applyBorder="1" applyAlignment="1">
      <alignment horizontal="center"/>
    </xf>
    <xf numFmtId="9" fontId="4" fillId="0" borderId="0" xfId="1" applyNumberFormat="1" applyFont="1" applyAlignment="1">
      <alignment horizontal="center" shrinkToFit="1"/>
    </xf>
    <xf numFmtId="9" fontId="5" fillId="0" borderId="0" xfId="1" applyNumberFormat="1" applyFont="1" applyAlignment="1">
      <alignment shrinkToFit="1"/>
    </xf>
  </cellXfs>
  <cellStyles count="2">
    <cellStyle name="Normálna" xfId="0" builtinId="0"/>
    <cellStyle name="Normálna 2" xfId="1" xr:uid="{BDD6EF6A-3EAA-4999-AACA-A00DBD9D5BA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zef.spacek\Downloads\pus2026v3.12.2025v28---zaheslovana%20(9).xlsx" TargetMode="External"/><Relationship Id="rId1" Type="http://schemas.openxmlformats.org/officeDocument/2006/relationships/externalLinkPath" Target="file:///C:\Users\jozef.spacek\Downloads\pus2026v3.12.2025v28---zaheslovana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pevok"/>
      <sheetName val="KVV"/>
      <sheetName val="zoznam"/>
      <sheetName val="IndivRebr"/>
      <sheetName val="Odvetvia"/>
      <sheetName val="IndiPor"/>
      <sheetName val="Rebr"/>
      <sheetName val="PP"/>
      <sheetName val="KolPor"/>
      <sheetName val="Vysledky"/>
      <sheetName val="Vypocet"/>
      <sheetName val="OdvetviaJ1"/>
      <sheetName val="IndiPorJ1"/>
      <sheetName val="RebrJ1"/>
      <sheetName val="PPJ1"/>
      <sheetName val="KolPorJ1"/>
      <sheetName val="VysledkyJ1"/>
      <sheetName val="VypocetJ1"/>
      <sheetName val="OdvetviaJ2"/>
      <sheetName val="IndiPorJ2"/>
      <sheetName val="RebrJ2"/>
      <sheetName val="PPJ2"/>
      <sheetName val="KolPorJ2"/>
      <sheetName val="VysledkyJ2"/>
      <sheetName val="VypocetJ2"/>
      <sheetName val="U23"/>
      <sheetName val="Databaza"/>
      <sheetName val="Adr"/>
      <sheetName val="VekKat"/>
      <sheetName val="KoefEu"/>
    </sheetNames>
    <sheetDataSet>
      <sheetData sheetId="0">
        <row r="1">
          <cell r="G1">
            <v>0.7</v>
          </cell>
          <cell r="H1">
            <v>0.30000000000000004</v>
          </cell>
          <cell r="V1">
            <v>0.4</v>
          </cell>
          <cell r="W1">
            <v>0.4</v>
          </cell>
          <cell r="X1">
            <v>0.19999999999999996</v>
          </cell>
          <cell r="AO1">
            <v>41162945</v>
          </cell>
        </row>
        <row r="4">
          <cell r="AO4">
            <v>0.9</v>
          </cell>
        </row>
        <row r="5">
          <cell r="AO5">
            <v>1.1000000000000001</v>
          </cell>
        </row>
        <row r="6">
          <cell r="AO6">
            <v>0.15</v>
          </cell>
        </row>
        <row r="7">
          <cell r="AO7">
            <v>32930.356</v>
          </cell>
        </row>
        <row r="8">
          <cell r="AO8">
            <v>1.8200000000000001E-2</v>
          </cell>
        </row>
        <row r="9">
          <cell r="AO9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K1">
            <v>4.4000000000000004</v>
          </cell>
        </row>
        <row r="2">
          <cell r="K2">
            <v>550</v>
          </cell>
        </row>
        <row r="3">
          <cell r="K3">
            <v>-1.6</v>
          </cell>
        </row>
        <row r="4">
          <cell r="K4">
            <v>1.24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8398-141F-48F8-923A-DF7DC9BC6CA2}">
  <dimension ref="A1:AH86"/>
  <sheetViews>
    <sheetView tabSelected="1" topLeftCell="B1" zoomScaleNormal="100" workbookViewId="0">
      <selection activeCell="B5" sqref="B5"/>
    </sheetView>
  </sheetViews>
  <sheetFormatPr defaultColWidth="8.85546875" defaultRowHeight="15" x14ac:dyDescent="0.25"/>
  <cols>
    <col min="1" max="1" width="3.42578125" style="1" hidden="1" customWidth="1"/>
    <col min="2" max="2" width="34.28515625" style="8" bestFit="1" customWidth="1"/>
    <col min="3" max="3" width="3.28515625" style="7" customWidth="1"/>
    <col min="4" max="6" width="8.42578125" style="5" customWidth="1"/>
    <col min="7" max="7" width="8.42578125" style="6" customWidth="1"/>
    <col min="8" max="10" width="8.42578125" style="6" hidden="1" customWidth="1"/>
    <col min="11" max="12" width="8.42578125" style="5" hidden="1" customWidth="1"/>
    <col min="13" max="13" width="2.42578125" style="1" customWidth="1"/>
    <col min="14" max="15" width="8.42578125" style="5" hidden="1" customWidth="1"/>
    <col min="16" max="19" width="8.42578125" style="6" hidden="1" customWidth="1"/>
    <col min="20" max="21" width="8.42578125" style="5" hidden="1" customWidth="1"/>
    <col min="22" max="22" width="2.42578125" style="1" hidden="1" customWidth="1"/>
    <col min="23" max="23" width="8.42578125" style="6" hidden="1" customWidth="1"/>
    <col min="24" max="25" width="8.42578125" style="5" hidden="1" customWidth="1"/>
    <col min="26" max="26" width="8.42578125" style="6" hidden="1" customWidth="1"/>
    <col min="27" max="28" width="8.42578125" style="5" hidden="1" customWidth="1"/>
    <col min="29" max="29" width="9.28515625" style="4" hidden="1" customWidth="1"/>
    <col min="30" max="30" width="9.28515625" style="4" customWidth="1"/>
    <col min="31" max="32" width="9.28515625" style="3" customWidth="1"/>
    <col min="33" max="33" width="8.85546875" style="3"/>
    <col min="34" max="34" width="11.28515625" style="2" customWidth="1"/>
    <col min="35" max="16384" width="8.85546875" style="1"/>
  </cols>
  <sheetData>
    <row r="1" spans="2:34" x14ac:dyDescent="0.25">
      <c r="B1" s="93"/>
      <c r="C1" s="92"/>
      <c r="D1" s="91" t="s">
        <v>106</v>
      </c>
      <c r="E1" s="91"/>
      <c r="F1" s="91"/>
      <c r="I1" s="9">
        <f>+Slovakia</f>
        <v>0.7</v>
      </c>
      <c r="J1" s="9"/>
      <c r="N1" s="91" t="s">
        <v>105</v>
      </c>
      <c r="O1" s="91"/>
      <c r="P1" s="91"/>
      <c r="R1" s="9">
        <f>+World</f>
        <v>0.30000000000000004</v>
      </c>
      <c r="S1" s="9"/>
      <c r="W1" s="90" t="s">
        <v>104</v>
      </c>
      <c r="X1" s="89"/>
      <c r="Y1" s="89"/>
      <c r="Z1" s="90"/>
      <c r="AA1" s="89"/>
      <c r="AB1" s="89"/>
    </row>
    <row r="2" spans="2:34" ht="14.1" customHeight="1" x14ac:dyDescent="0.25">
      <c r="B2" s="88" t="s">
        <v>103</v>
      </c>
      <c r="C2" s="87"/>
      <c r="D2" s="86" t="s">
        <v>102</v>
      </c>
      <c r="E2" s="86" t="s">
        <v>101</v>
      </c>
      <c r="F2" s="86" t="s">
        <v>100</v>
      </c>
      <c r="G2" s="85" t="s">
        <v>99</v>
      </c>
      <c r="H2" s="83" t="s">
        <v>98</v>
      </c>
      <c r="I2" s="84" t="s">
        <v>97</v>
      </c>
      <c r="J2" s="83" t="s">
        <v>89</v>
      </c>
      <c r="K2" s="82" t="s">
        <v>96</v>
      </c>
      <c r="L2" s="82" t="s">
        <v>95</v>
      </c>
      <c r="N2" s="86" t="s">
        <v>94</v>
      </c>
      <c r="O2" s="86" t="s">
        <v>93</v>
      </c>
      <c r="P2" s="85" t="s">
        <v>92</v>
      </c>
      <c r="Q2" s="83" t="s">
        <v>91</v>
      </c>
      <c r="R2" s="84" t="s">
        <v>90</v>
      </c>
      <c r="S2" s="83" t="s">
        <v>89</v>
      </c>
      <c r="T2" s="82" t="s">
        <v>88</v>
      </c>
      <c r="U2" s="82" t="s">
        <v>87</v>
      </c>
      <c r="W2" s="74" t="s">
        <v>86</v>
      </c>
      <c r="X2" s="73" t="s">
        <v>85</v>
      </c>
      <c r="Y2" s="73" t="s">
        <v>84</v>
      </c>
      <c r="Z2" s="72" t="s">
        <v>83</v>
      </c>
      <c r="AA2" s="71" t="s">
        <v>82</v>
      </c>
      <c r="AB2" s="71" t="s">
        <v>81</v>
      </c>
    </row>
    <row r="3" spans="2:34" x14ac:dyDescent="0.25">
      <c r="B3" s="81"/>
      <c r="C3" s="80"/>
      <c r="D3" s="79"/>
      <c r="E3" s="79"/>
      <c r="F3" s="79"/>
      <c r="G3" s="78"/>
      <c r="H3" s="76"/>
      <c r="I3" s="77"/>
      <c r="J3" s="76"/>
      <c r="K3" s="75"/>
      <c r="L3" s="75"/>
      <c r="N3" s="79"/>
      <c r="O3" s="79"/>
      <c r="P3" s="78"/>
      <c r="Q3" s="76"/>
      <c r="R3" s="77"/>
      <c r="S3" s="76"/>
      <c r="T3" s="75"/>
      <c r="U3" s="75"/>
      <c r="W3" s="74"/>
      <c r="X3" s="73"/>
      <c r="Y3" s="73"/>
      <c r="Z3" s="72"/>
      <c r="AA3" s="71"/>
      <c r="AB3" s="71"/>
    </row>
    <row r="4" spans="2:34" ht="15.75" thickBot="1" x14ac:dyDescent="0.3">
      <c r="B4" s="70"/>
      <c r="C4" s="69"/>
      <c r="D4" s="68"/>
      <c r="E4" s="68"/>
      <c r="F4" s="68"/>
      <c r="G4" s="67"/>
      <c r="H4" s="65"/>
      <c r="I4" s="66"/>
      <c r="J4" s="65"/>
      <c r="K4" s="64"/>
      <c r="L4" s="64"/>
      <c r="N4" s="68"/>
      <c r="O4" s="68"/>
      <c r="P4" s="67"/>
      <c r="Q4" s="65"/>
      <c r="R4" s="66"/>
      <c r="S4" s="65"/>
      <c r="T4" s="64"/>
      <c r="U4" s="64"/>
      <c r="W4" s="63"/>
      <c r="X4" s="62"/>
      <c r="Y4" s="62"/>
      <c r="Z4" s="61"/>
      <c r="AA4" s="60"/>
      <c r="AB4" s="60"/>
      <c r="AC4" s="59"/>
      <c r="AD4" s="59"/>
      <c r="AE4" s="59"/>
      <c r="AF4" s="59"/>
      <c r="AG4" s="58"/>
      <c r="AH4" s="57"/>
    </row>
    <row r="5" spans="2:34" ht="16.5" thickTop="1" thickBot="1" x14ac:dyDescent="0.3">
      <c r="B5" s="56" t="s">
        <v>107</v>
      </c>
      <c r="C5" s="55"/>
      <c r="D5" s="51">
        <v>0.4</v>
      </c>
      <c r="E5" s="51">
        <v>0.35</v>
      </c>
      <c r="F5" s="51">
        <v>0.25</v>
      </c>
      <c r="G5" s="54">
        <f>SUM(D5:F5)</f>
        <v>1</v>
      </c>
      <c r="H5" s="52"/>
      <c r="I5" s="53"/>
      <c r="J5" s="52"/>
      <c r="K5" s="51"/>
      <c r="L5" s="51"/>
      <c r="N5" s="51">
        <v>0.75</v>
      </c>
      <c r="O5" s="51">
        <v>0.25</v>
      </c>
      <c r="P5" s="54">
        <f>SUM(N5:O5)</f>
        <v>1</v>
      </c>
      <c r="Q5" s="52"/>
      <c r="R5" s="53"/>
      <c r="S5" s="52"/>
      <c r="T5" s="51"/>
      <c r="U5" s="51"/>
      <c r="W5" s="50"/>
      <c r="X5" s="49"/>
      <c r="Y5" s="49"/>
      <c r="Z5" s="48"/>
      <c r="AA5" s="47"/>
      <c r="AB5" s="47"/>
    </row>
    <row r="6" spans="2:34" ht="15.75" thickTop="1" x14ac:dyDescent="0.25">
      <c r="B6" s="31" t="s">
        <v>80</v>
      </c>
      <c r="C6" s="30">
        <v>1</v>
      </c>
      <c r="D6" s="13">
        <v>6.282818809859354E-3</v>
      </c>
      <c r="E6" s="13">
        <v>4.3656347960184276E-3</v>
      </c>
      <c r="F6" s="13">
        <v>4.031499986248451E-3</v>
      </c>
      <c r="G6" s="12">
        <f>+IFERROR(D$5*D6,0)+IFERROR(E$5*E6,0)+IFERROR(F$5*F6,0)</f>
        <v>5.048974699112304E-3</v>
      </c>
      <c r="H6" s="13">
        <f>+G6*C6</f>
        <v>5.048974699112304E-3</v>
      </c>
      <c r="I6" s="12">
        <f>+H6/H$86</f>
        <v>5.1627256379341803E-3</v>
      </c>
      <c r="J6" s="14">
        <f>+I6/(I$86-I$43-I$25)</f>
        <v>6.1468081513974746E-3</v>
      </c>
      <c r="K6" s="13">
        <f>+G6-F6</f>
        <v>1.017474712863853E-3</v>
      </c>
      <c r="L6" s="29">
        <f>+IFERROR(G6/F6,"")</f>
        <v>1.252381177312287</v>
      </c>
      <c r="N6" s="13">
        <v>1.5583475455541481E-2</v>
      </c>
      <c r="O6" s="13">
        <v>1.9184038230617029E-2</v>
      </c>
      <c r="P6" s="12">
        <f>+N6*N$5+O6*O$5</f>
        <v>1.6483616149310369E-2</v>
      </c>
      <c r="Q6" s="13">
        <f>+P6*C6</f>
        <v>1.6483616149310369E-2</v>
      </c>
      <c r="R6" s="12">
        <f>+Q6/Q$86</f>
        <v>1.808121613140562E-2</v>
      </c>
      <c r="S6" s="14">
        <f>+R6/(R$86-R$43-R$25)</f>
        <v>2.1819415620261112E-2</v>
      </c>
      <c r="T6" s="13">
        <f>+P6-O6</f>
        <v>-2.7004220813066603E-3</v>
      </c>
      <c r="U6" s="29">
        <f>+IFERROR(P6/O6,"")</f>
        <v>0.85923599354608848</v>
      </c>
      <c r="W6" s="28">
        <f>+(F6*0.7+O6*0.3)*C6</f>
        <v>8.5772614595590237E-3</v>
      </c>
      <c r="X6" s="26">
        <f>+I6*I$1+R6*R$1</f>
        <v>9.0382727859756127E-3</v>
      </c>
      <c r="Y6" s="26">
        <v>1.1052678502912514E-2</v>
      </c>
      <c r="Z6" s="27">
        <f>+Y6/Y$86</f>
        <v>1.1025328709956079E-2</v>
      </c>
      <c r="AA6" s="26">
        <f>+Z6-W6</f>
        <v>2.4480672503970555E-3</v>
      </c>
      <c r="AB6" s="25">
        <f>+IFERROR(Z6/W6,"")</f>
        <v>1.2854136208788156</v>
      </c>
      <c r="AC6" s="3"/>
      <c r="AD6" s="3"/>
    </row>
    <row r="7" spans="2:34" x14ac:dyDescent="0.25">
      <c r="B7" s="31" t="s">
        <v>79</v>
      </c>
      <c r="C7" s="30">
        <v>1</v>
      </c>
      <c r="D7" s="13">
        <v>5.9734159688140442E-2</v>
      </c>
      <c r="E7" s="13">
        <v>3.705236266720819E-2</v>
      </c>
      <c r="F7" s="13">
        <v>3.9714900024050696E-2</v>
      </c>
      <c r="G7" s="12">
        <f>+IFERROR(D$5*D7,0)+IFERROR(E$5*E7,0)+IFERROR(F$5*F7,0)</f>
        <v>4.6790715814791717E-2</v>
      </c>
      <c r="H7" s="13">
        <f>+G7*C7</f>
        <v>4.6790715814791717E-2</v>
      </c>
      <c r="I7" s="12">
        <f>+H7/H$86</f>
        <v>4.7844887833719832E-2</v>
      </c>
      <c r="J7" s="14">
        <f>+I7/(I$86-I$43-I$25)</f>
        <v>5.6964744432300651E-2</v>
      </c>
      <c r="K7" s="13">
        <f>+G7-F7</f>
        <v>7.0758157907410205E-3</v>
      </c>
      <c r="L7" s="29">
        <f>+IFERROR(G7/F7,"")</f>
        <v>1.1781652676062642</v>
      </c>
      <c r="N7" s="13">
        <v>6.6420731800671359E-2</v>
      </c>
      <c r="O7" s="13">
        <v>4.100226570996357E-2</v>
      </c>
      <c r="P7" s="12">
        <f>+N7*N$5+O7*O$5</f>
        <v>6.0066115277994409E-2</v>
      </c>
      <c r="Q7" s="13">
        <f>+P7*C7</f>
        <v>6.0066115277994409E-2</v>
      </c>
      <c r="R7" s="12">
        <f>+Q7/Q$86</f>
        <v>6.5887751976120859E-2</v>
      </c>
      <c r="S7" s="14">
        <f>+R7/(R$86-R$43-R$25)</f>
        <v>7.9509709645835702E-2</v>
      </c>
      <c r="T7" s="13">
        <f>+P7-O7</f>
        <v>1.9063849568030838E-2</v>
      </c>
      <c r="U7" s="29">
        <f>+IFERROR(P7/O7,"")</f>
        <v>1.4649462471874648</v>
      </c>
      <c r="W7" s="28">
        <f>+(F7*0.7+O7*0.3)*C7</f>
        <v>4.0101109729824558E-2</v>
      </c>
      <c r="X7" s="26">
        <f>+I7*I$1+R7*R$1</f>
        <v>5.325774707644014E-2</v>
      </c>
      <c r="Y7" s="26">
        <v>4.2783402073569995E-2</v>
      </c>
      <c r="Z7" s="27">
        <f>+Y7/Y$86</f>
        <v>4.2677534777386936E-2</v>
      </c>
      <c r="AA7" s="26">
        <f>+Z7-W7</f>
        <v>2.5764250475623779E-3</v>
      </c>
      <c r="AB7" s="25">
        <f>+IFERROR(Z7/W7,"")</f>
        <v>1.0642482231768813</v>
      </c>
      <c r="AC7" s="3"/>
      <c r="AD7" s="3"/>
    </row>
    <row r="8" spans="2:34" x14ac:dyDescent="0.25">
      <c r="B8" s="31" t="s">
        <v>78</v>
      </c>
      <c r="C8" s="30">
        <v>1</v>
      </c>
      <c r="D8" s="13">
        <v>1.9322663927086915E-2</v>
      </c>
      <c r="E8" s="13">
        <v>2.7833895548954185E-2</v>
      </c>
      <c r="F8" s="13">
        <v>1.4929277295902776E-2</v>
      </c>
      <c r="G8" s="12">
        <f>+IFERROR(D$5*D8,0)+IFERROR(E$5*E8,0)+IFERROR(F$5*F8,0)</f>
        <v>2.1203248336944425E-2</v>
      </c>
      <c r="H8" s="13">
        <f>+G8*C8</f>
        <v>2.1203248336944425E-2</v>
      </c>
      <c r="I8" s="12">
        <f>+H8/H$86</f>
        <v>2.1680947186341486E-2</v>
      </c>
      <c r="J8" s="14">
        <f>+I8/(I$86-I$43-I$25)</f>
        <v>2.5813617116471111E-2</v>
      </c>
      <c r="K8" s="13">
        <f>+G8-F8</f>
        <v>6.273971041041649E-3</v>
      </c>
      <c r="L8" s="29">
        <f>+IFERROR(G8/F8,"")</f>
        <v>1.4202461322600988</v>
      </c>
      <c r="N8" s="13">
        <v>3.9794634315908024E-2</v>
      </c>
      <c r="O8" s="13">
        <v>3.6288863685794391E-2</v>
      </c>
      <c r="P8" s="12">
        <f>+N8*N$5+O8*O$5</f>
        <v>3.8918191658379619E-2</v>
      </c>
      <c r="Q8" s="13">
        <f>+P8*C8</f>
        <v>3.8918191658379619E-2</v>
      </c>
      <c r="R8" s="12">
        <f>+Q8/Q$86</f>
        <v>4.2690161457567648E-2</v>
      </c>
      <c r="S8" s="14">
        <f>+R8/(R$86-R$43-R$25)</f>
        <v>5.1516135251589865E-2</v>
      </c>
      <c r="T8" s="13">
        <f>+P8-O8</f>
        <v>2.6293279725852284E-3</v>
      </c>
      <c r="U8" s="29">
        <f>+IFERROR(P8/O8,"")</f>
        <v>1.0724555057813647</v>
      </c>
      <c r="W8" s="28">
        <f>+(F8*0.7+O8*0.3)*C8</f>
        <v>2.1337153212870261E-2</v>
      </c>
      <c r="X8" s="26">
        <f>+I8*I$1+R8*R$1</f>
        <v>2.7983711467709338E-2</v>
      </c>
      <c r="Y8" s="26">
        <v>2.4501048404772127E-2</v>
      </c>
      <c r="Z8" s="27">
        <f>+Y8/Y$86</f>
        <v>2.4440420693497479E-2</v>
      </c>
      <c r="AA8" s="26">
        <f>+Z8-W8</f>
        <v>3.1032674806272184E-3</v>
      </c>
      <c r="AB8" s="25">
        <f>+IFERROR(Z8/W8,"")</f>
        <v>1.1454396211934859</v>
      </c>
      <c r="AC8" s="3"/>
      <c r="AD8" s="3"/>
    </row>
    <row r="9" spans="2:34" x14ac:dyDescent="0.25">
      <c r="B9" s="31" t="s">
        <v>77</v>
      </c>
      <c r="C9" s="30">
        <v>1</v>
      </c>
      <c r="D9" s="13">
        <v>5.6734200308987013E-3</v>
      </c>
      <c r="E9" s="13">
        <v>4.381857589648889E-3</v>
      </c>
      <c r="F9" s="13">
        <v>1.6164764367938497E-2</v>
      </c>
      <c r="G9" s="12">
        <f>+IFERROR(D$5*D9,0)+IFERROR(E$5*E9,0)+IFERROR(F$5*F9,0)</f>
        <v>7.8442092607212167E-3</v>
      </c>
      <c r="H9" s="13">
        <f>+G9*C9</f>
        <v>7.8442092607212167E-3</v>
      </c>
      <c r="I9" s="12">
        <f>+H9/H$86</f>
        <v>8.0209354716644348E-3</v>
      </c>
      <c r="J9" s="14">
        <f>+I9/(I$86-I$43-I$25)</f>
        <v>9.5498298760629714E-3</v>
      </c>
      <c r="K9" s="13">
        <f>+G9-F9</f>
        <v>-8.3205551072172805E-3</v>
      </c>
      <c r="L9" s="29">
        <f>+IFERROR(G9/F9,"")</f>
        <v>0.4852659205029658</v>
      </c>
      <c r="N9" s="13">
        <v>9.281698048173994E-3</v>
      </c>
      <c r="O9" s="13">
        <v>2.348556446241766E-2</v>
      </c>
      <c r="P9" s="12">
        <f>+N9*N$5+O9*O$5</f>
        <v>1.283266465173491E-2</v>
      </c>
      <c r="Q9" s="13">
        <f>+P9*C9</f>
        <v>1.283266465173491E-2</v>
      </c>
      <c r="R9" s="12">
        <f>+Q9/Q$86</f>
        <v>1.4076412663830166E-2</v>
      </c>
      <c r="S9" s="14">
        <f>+R9/(R$86-R$43-R$25)</f>
        <v>1.6986639400927313E-2</v>
      </c>
      <c r="T9" s="13">
        <f>+P9-O9</f>
        <v>-1.065289981068275E-2</v>
      </c>
      <c r="U9" s="29">
        <f>+IFERROR(P9/O9,"")</f>
        <v>0.5464064818314307</v>
      </c>
      <c r="W9" s="28">
        <f>+(F9*0.7+O9*0.3)*C9</f>
        <v>1.8361004396282247E-2</v>
      </c>
      <c r="X9" s="26">
        <f>+I9*I$1+R9*R$1</f>
        <v>9.8375786293141559E-3</v>
      </c>
      <c r="Y9" s="26">
        <v>1.453785976872899E-2</v>
      </c>
      <c r="Z9" s="27">
        <f>+Y9/Y$86</f>
        <v>1.4501885913649461E-2</v>
      </c>
      <c r="AA9" s="26">
        <f>+Z9-W9</f>
        <v>-3.8591184826327861E-3</v>
      </c>
      <c r="AB9" s="25">
        <f>+IFERROR(Z9/W9,"")</f>
        <v>0.78981985955985157</v>
      </c>
      <c r="AC9" s="3"/>
      <c r="AD9" s="3"/>
    </row>
    <row r="10" spans="2:34" x14ac:dyDescent="0.25">
      <c r="B10" s="31" t="s">
        <v>76</v>
      </c>
      <c r="C10" s="30">
        <v>1</v>
      </c>
      <c r="D10" s="13">
        <v>3.2798068640139816E-2</v>
      </c>
      <c r="E10" s="13">
        <v>2.6013003921618594E-2</v>
      </c>
      <c r="F10" s="13">
        <v>2.4507397919096948E-2</v>
      </c>
      <c r="G10" s="12">
        <f>+IFERROR(D$5*D10,0)+IFERROR(E$5*E10,0)+IFERROR(F$5*F10,0)</f>
        <v>2.8350628308396672E-2</v>
      </c>
      <c r="H10" s="13">
        <f>+G10*C10</f>
        <v>2.8350628308396672E-2</v>
      </c>
      <c r="I10" s="12">
        <f>+H10/H$86</f>
        <v>2.8989354144522802E-2</v>
      </c>
      <c r="J10" s="14">
        <f>+I10/(I$86-I$43-I$25)</f>
        <v>3.4515101296493239E-2</v>
      </c>
      <c r="K10" s="13">
        <f>+G10-F10</f>
        <v>3.843230389299724E-3</v>
      </c>
      <c r="L10" s="29">
        <f>+IFERROR(G10/F10,"")</f>
        <v>1.1568191940240606</v>
      </c>
      <c r="N10" s="13">
        <v>5.1574323324447231E-2</v>
      </c>
      <c r="O10" s="13">
        <v>6.9564950069507442E-2</v>
      </c>
      <c r="P10" s="12">
        <f>+N10*N$5+O10*O$5</f>
        <v>5.6071980010712286E-2</v>
      </c>
      <c r="Q10" s="13">
        <f>+P10*C10</f>
        <v>5.6071980010712286E-2</v>
      </c>
      <c r="R10" s="12">
        <f>+Q10/Q$86</f>
        <v>6.1506503203301123E-2</v>
      </c>
      <c r="S10" s="14">
        <f>+R10/(R$86-R$43-R$25)</f>
        <v>7.422265996869204E-2</v>
      </c>
      <c r="T10" s="13">
        <f>+P10-O10</f>
        <v>-1.3492970058795156E-2</v>
      </c>
      <c r="U10" s="29">
        <f>+IFERROR(P10/O10,"")</f>
        <v>0.80603781005645314</v>
      </c>
      <c r="W10" s="28">
        <f>+(F10*0.7+O10*0.3)*C10</f>
        <v>3.8024663564220094E-2</v>
      </c>
      <c r="X10" s="26">
        <f>+I10*I$1+R10*R$1</f>
        <v>3.87444988621563E-2</v>
      </c>
      <c r="Y10" s="26">
        <v>4.0016191133640799E-2</v>
      </c>
      <c r="Z10" s="27">
        <f>+Y10/Y$86</f>
        <v>3.9917171285906897E-2</v>
      </c>
      <c r="AA10" s="26">
        <f>+Z10-W10</f>
        <v>1.8925077216868022E-3</v>
      </c>
      <c r="AB10" s="25">
        <f>+IFERROR(Z10/W10,"")</f>
        <v>1.0497705316574475</v>
      </c>
      <c r="AC10" s="3"/>
      <c r="AD10" s="3"/>
    </row>
    <row r="11" spans="2:34" x14ac:dyDescent="0.25">
      <c r="B11" s="31" t="s">
        <v>75</v>
      </c>
      <c r="C11" s="30">
        <v>1</v>
      </c>
      <c r="D11" s="13">
        <v>2.1461085224285054E-2</v>
      </c>
      <c r="E11" s="13">
        <v>1.5094686664426184E-2</v>
      </c>
      <c r="F11" s="13">
        <v>3.2442770152173429E-2</v>
      </c>
      <c r="G11" s="12">
        <f>+IFERROR(D$5*D11,0)+IFERROR(E$5*E11,0)+IFERROR(F$5*F11,0)</f>
        <v>2.1978266960306542E-2</v>
      </c>
      <c r="H11" s="13">
        <f>+G11*C11</f>
        <v>2.1978266960306542E-2</v>
      </c>
      <c r="I11" s="12">
        <f>+H11/H$86</f>
        <v>2.2473426601501069E-2</v>
      </c>
      <c r="J11" s="14">
        <f>+I11/(I$86-I$43-I$25)</f>
        <v>2.6757153393728486E-2</v>
      </c>
      <c r="K11" s="13">
        <f>+G11-F11</f>
        <v>-1.0464503191866887E-2</v>
      </c>
      <c r="L11" s="29">
        <f>+IFERROR(G11/F11,"")</f>
        <v>0.67744729741686871</v>
      </c>
      <c r="N11" s="13">
        <v>1.0337018853633494E-2</v>
      </c>
      <c r="O11" s="13">
        <v>1.4608401927060857E-2</v>
      </c>
      <c r="P11" s="12">
        <f>+N11*N$5+O11*O$5</f>
        <v>1.1404864621990335E-2</v>
      </c>
      <c r="Q11" s="13">
        <f>+P11*C11</f>
        <v>1.1404864621990335E-2</v>
      </c>
      <c r="R11" s="12">
        <f>+Q11/Q$86</f>
        <v>1.2510229570485134E-2</v>
      </c>
      <c r="S11" s="14">
        <f>+R11/(R$86-R$43-R$25)</f>
        <v>1.5096655917362548E-2</v>
      </c>
      <c r="T11" s="13">
        <f>+P11-O11</f>
        <v>-3.203537305070522E-3</v>
      </c>
      <c r="U11" s="29">
        <f>+IFERROR(P11/O11,"")</f>
        <v>0.78070583482945977</v>
      </c>
      <c r="W11" s="28">
        <f>+(F11*0.7+O11*0.3)*C11</f>
        <v>2.7092459684639657E-2</v>
      </c>
      <c r="X11" s="26">
        <f>+I11*I$1+R11*R$1</f>
        <v>1.9484467492196286E-2</v>
      </c>
      <c r="Y11" s="26">
        <v>2.085697190253618E-2</v>
      </c>
      <c r="Z11" s="27">
        <f>+Y11/Y$86</f>
        <v>2.0805361438784593E-2</v>
      </c>
      <c r="AA11" s="26">
        <f>+Z11-W11</f>
        <v>-6.2870982458550634E-3</v>
      </c>
      <c r="AB11" s="25">
        <f>+IFERROR(Z11/W11,"")</f>
        <v>0.76793918606734712</v>
      </c>
      <c r="AC11" s="3"/>
      <c r="AD11" s="3"/>
    </row>
    <row r="12" spans="2:34" x14ac:dyDescent="0.25">
      <c r="B12" s="31" t="s">
        <v>74</v>
      </c>
      <c r="C12" s="30">
        <v>1</v>
      </c>
      <c r="D12" s="13">
        <v>2.1196070059295469E-2</v>
      </c>
      <c r="E12" s="13">
        <v>2.0594293891150726E-2</v>
      </c>
      <c r="F12" s="13">
        <v>1.1655740444344536E-2</v>
      </c>
      <c r="G12" s="12">
        <f>+IFERROR(D$5*D12,0)+IFERROR(E$5*E12,0)+IFERROR(F$5*F12,0)</f>
        <v>1.8600365996707075E-2</v>
      </c>
      <c r="H12" s="13">
        <f>+G12*C12</f>
        <v>1.8600365996707075E-2</v>
      </c>
      <c r="I12" s="12">
        <f>+H12/H$86</f>
        <v>1.90194231757672E-2</v>
      </c>
      <c r="J12" s="14">
        <f>+I12/(I$86-I$43-I$25)</f>
        <v>2.2644772085634958E-2</v>
      </c>
      <c r="K12" s="13">
        <f>+G12-F12</f>
        <v>6.9446255523625388E-3</v>
      </c>
      <c r="L12" s="29">
        <f>+IFERROR(G12/F12,"")</f>
        <v>1.5958116162180096</v>
      </c>
      <c r="N12" s="13">
        <v>1.6783754646122036E-2</v>
      </c>
      <c r="O12" s="13">
        <v>6.20375995220355E-3</v>
      </c>
      <c r="P12" s="12">
        <f>+N12*N$5+O12*O$5</f>
        <v>1.4138755972642414E-2</v>
      </c>
      <c r="Q12" s="13">
        <f>+P12*C12</f>
        <v>1.4138755972642414E-2</v>
      </c>
      <c r="R12" s="12">
        <f>+Q12/Q$86</f>
        <v>1.5509090981910853E-2</v>
      </c>
      <c r="S12" s="14">
        <f>+R12/(R$86-R$43-R$25)</f>
        <v>1.8715516675838192E-2</v>
      </c>
      <c r="T12" s="13">
        <f>+P12-O12</f>
        <v>7.9349960204388639E-3</v>
      </c>
      <c r="U12" s="29">
        <f>+IFERROR(P12/O12,"")</f>
        <v>2.2790623882248031</v>
      </c>
      <c r="W12" s="28">
        <f>+(F12*0.7+O12*0.3)*C12</f>
        <v>1.002014629670224E-2</v>
      </c>
      <c r="X12" s="26">
        <f>+I12*I$1+R12*R$1</f>
        <v>1.7966323517610294E-2</v>
      </c>
      <c r="Y12" s="26">
        <v>1.4400310460291299E-2</v>
      </c>
      <c r="Z12" s="27">
        <f>+Y12/Y$86</f>
        <v>1.4364676970228817E-2</v>
      </c>
      <c r="AA12" s="26">
        <f>+Z12-W12</f>
        <v>4.3445306735265775E-3</v>
      </c>
      <c r="AB12" s="25">
        <f>+IFERROR(Z12/W12,"")</f>
        <v>1.4335795650964116</v>
      </c>
      <c r="AC12" s="3"/>
      <c r="AD12" s="3"/>
    </row>
    <row r="13" spans="2:34" x14ac:dyDescent="0.25">
      <c r="B13" s="31" t="s">
        <v>73</v>
      </c>
      <c r="C13" s="30">
        <v>1</v>
      </c>
      <c r="D13" s="13">
        <v>9.5151718829206856E-3</v>
      </c>
      <c r="E13" s="13">
        <v>1.3444019635059862E-2</v>
      </c>
      <c r="F13" s="13">
        <v>3.3098857340945107E-3</v>
      </c>
      <c r="G13" s="12">
        <f>+IFERROR(D$5*D13,0)+IFERROR(E$5*E13,0)+IFERROR(F$5*F13,0)</f>
        <v>9.3389470589628539E-3</v>
      </c>
      <c r="H13" s="13">
        <f>+G13*C13</f>
        <v>9.3389470589628539E-3</v>
      </c>
      <c r="I13" s="12">
        <f>+H13/H$86</f>
        <v>9.5493489838827002E-3</v>
      </c>
      <c r="J13" s="14">
        <f>+I13/(I$86-I$43-I$25)</f>
        <v>1.1369578840946673E-2</v>
      </c>
      <c r="K13" s="13">
        <f>+G13-F13</f>
        <v>6.0290613248683428E-3</v>
      </c>
      <c r="L13" s="29">
        <f>+IFERROR(G13/F13,"")</f>
        <v>2.821531560066898</v>
      </c>
      <c r="N13" s="13">
        <v>1.2055754388727063E-2</v>
      </c>
      <c r="O13" s="13">
        <v>8.9385901275437652E-3</v>
      </c>
      <c r="P13" s="12">
        <f>+N13*N$5+O13*O$5</f>
        <v>1.1276463323431237E-2</v>
      </c>
      <c r="Q13" s="13">
        <f>+P13*C13</f>
        <v>1.1276463323431237E-2</v>
      </c>
      <c r="R13" s="12">
        <f>+Q13/Q$86</f>
        <v>1.2369383556493398E-2</v>
      </c>
      <c r="S13" s="14">
        <f>+R13/(R$86-R$43-R$25)</f>
        <v>1.492669070620593E-2</v>
      </c>
      <c r="T13" s="13">
        <f>+P13-O13</f>
        <v>2.3378731958874719E-3</v>
      </c>
      <c r="U13" s="29">
        <f>+IFERROR(P13/O13,"")</f>
        <v>1.2615483160687104</v>
      </c>
      <c r="W13" s="28">
        <f>+(F13*0.7+O13*0.3)*C13</f>
        <v>4.9984970521292863E-3</v>
      </c>
      <c r="X13" s="26">
        <f>+I13*I$1+R13*R$1</f>
        <v>1.039535935566591E-2</v>
      </c>
      <c r="Y13" s="26">
        <v>8.7803675482261995E-3</v>
      </c>
      <c r="Z13" s="27">
        <f>+Y13/Y$86</f>
        <v>8.7586405763919878E-3</v>
      </c>
      <c r="AA13" s="26">
        <f>+Z13-W13</f>
        <v>3.7601435242627015E-3</v>
      </c>
      <c r="AB13" s="25">
        <f>+IFERROR(Z13/W13,"")</f>
        <v>1.7522548248099767</v>
      </c>
      <c r="AC13" s="3"/>
      <c r="AD13" s="3"/>
    </row>
    <row r="14" spans="2:34" x14ac:dyDescent="0.25">
      <c r="B14" s="31" t="s">
        <v>72</v>
      </c>
      <c r="C14" s="30">
        <v>1</v>
      </c>
      <c r="D14" s="13">
        <v>3.8689536915062165E-3</v>
      </c>
      <c r="E14" s="13">
        <v>0</v>
      </c>
      <c r="F14" s="13">
        <v>0</v>
      </c>
      <c r="G14" s="12">
        <f>+IFERROR(D$5*D14,0)+IFERROR(E$5*E14,0)+IFERROR(F$5*F14,0)</f>
        <v>1.5475814766024868E-3</v>
      </c>
      <c r="H14" s="13">
        <f>+G14*C14</f>
        <v>1.5475814766024868E-3</v>
      </c>
      <c r="I14" s="12">
        <f>+H14/H$86</f>
        <v>1.582447732893656E-3</v>
      </c>
      <c r="J14" s="14">
        <f>+I14/(I$86-I$43-I$25)</f>
        <v>1.8840828093284758E-3</v>
      </c>
      <c r="K14" s="13">
        <f>+G14-F14</f>
        <v>1.5475814766024868E-3</v>
      </c>
      <c r="L14" s="29" t="str">
        <f>+IFERROR(G14/F14,"")</f>
        <v/>
      </c>
      <c r="N14" s="13">
        <v>4.9533123260444489E-3</v>
      </c>
      <c r="O14" s="13">
        <v>4.6300990180451534E-3</v>
      </c>
      <c r="P14" s="12">
        <f>+N14*N$5+O14*O$5</f>
        <v>4.872508999044625E-3</v>
      </c>
      <c r="Q14" s="13">
        <f>+P14*C14</f>
        <v>4.872508999044625E-3</v>
      </c>
      <c r="R14" s="12">
        <f>+Q14/Q$86</f>
        <v>5.3447549078986913E-3</v>
      </c>
      <c r="S14" s="14">
        <f>+R14/(R$86-R$43-R$25)</f>
        <v>6.4497558060441175E-3</v>
      </c>
      <c r="T14" s="13">
        <f>+P14-O14</f>
        <v>2.4240998099947161E-4</v>
      </c>
      <c r="U14" s="29">
        <f>+IFERROR(P14/O14,"")</f>
        <v>1.0523552477073845</v>
      </c>
      <c r="W14" s="28">
        <f>+(F14*0.7+O14*0.3)*C14</f>
        <v>1.3890297054135459E-3</v>
      </c>
      <c r="X14" s="26">
        <f>+I14*I$1+R14*R$1</f>
        <v>2.7111398853951665E-3</v>
      </c>
      <c r="Y14" s="26">
        <v>1.5254822580701198E-3</v>
      </c>
      <c r="Z14" s="27">
        <f>+Y14/Y$86</f>
        <v>1.5217074605035448E-3</v>
      </c>
      <c r="AA14" s="26">
        <f>+Z14-W14</f>
        <v>1.3267775508999887E-4</v>
      </c>
      <c r="AB14" s="25">
        <f>+IFERROR(Z14/W14,"")</f>
        <v>1.0955182992652397</v>
      </c>
      <c r="AC14" s="3"/>
      <c r="AD14" s="3"/>
    </row>
    <row r="15" spans="2:34" x14ac:dyDescent="0.25">
      <c r="B15" s="31" t="s">
        <v>71</v>
      </c>
      <c r="C15" s="30">
        <v>1</v>
      </c>
      <c r="D15" s="13">
        <v>1.6465120306873838E-3</v>
      </c>
      <c r="E15" s="13">
        <v>0</v>
      </c>
      <c r="F15" s="13">
        <v>0</v>
      </c>
      <c r="G15" s="12">
        <f>+IFERROR(D$5*D15,0)+IFERROR(E$5*E15,0)+IFERROR(F$5*F15,0)</f>
        <v>6.586048122749536E-4</v>
      </c>
      <c r="H15" s="13">
        <f>+G15*C15</f>
        <v>6.586048122749536E-4</v>
      </c>
      <c r="I15" s="12">
        <f>+H15/H$86</f>
        <v>6.7344285765514797E-4</v>
      </c>
      <c r="J15" s="14">
        <f>+I15/(I$86-I$43-I$25)</f>
        <v>8.0180980692041331E-4</v>
      </c>
      <c r="K15" s="13">
        <f>+G15-F15</f>
        <v>6.586048122749536E-4</v>
      </c>
      <c r="L15" s="29" t="str">
        <f>+IFERROR(G15/F15,"")</f>
        <v/>
      </c>
      <c r="N15" s="13">
        <v>2.3903725679657122E-3</v>
      </c>
      <c r="O15" s="13">
        <v>3.2161380835840636E-4</v>
      </c>
      <c r="P15" s="12">
        <f>+N15*N$5+O15*O$5</f>
        <v>1.8731828780638856E-3</v>
      </c>
      <c r="Q15" s="13">
        <f>+P15*C15</f>
        <v>1.8731828780638856E-3</v>
      </c>
      <c r="R15" s="12">
        <f>+Q15/Q$86</f>
        <v>2.0547326609118193E-3</v>
      </c>
      <c r="S15" s="14">
        <f>+R15/(R$86-R$43-R$25)</f>
        <v>2.4795381898614992E-3</v>
      </c>
      <c r="T15" s="13">
        <f>+P15-O15</f>
        <v>1.5515690697054793E-3</v>
      </c>
      <c r="U15" s="29">
        <f>+IFERROR(P15/O15,"")</f>
        <v>5.8243235501145243</v>
      </c>
      <c r="W15" s="28">
        <f>+(F15*0.7+O15*0.3)*C15</f>
        <v>9.6484142507521903E-5</v>
      </c>
      <c r="X15" s="26">
        <f>+I15*I$1+R15*R$1</f>
        <v>1.0878297986321494E-3</v>
      </c>
      <c r="Y15" s="26">
        <v>1E-3</v>
      </c>
      <c r="Z15" s="27">
        <f>+Y15/Y$86</f>
        <v>9.9752550542846013E-4</v>
      </c>
      <c r="AA15" s="26">
        <f>+Z15-W15</f>
        <v>9.010413629209382E-4</v>
      </c>
      <c r="AB15" s="25">
        <f>+IFERROR(Z15/W15,"")</f>
        <v>10.338750798875505</v>
      </c>
      <c r="AC15" s="3"/>
      <c r="AD15" s="3"/>
    </row>
    <row r="16" spans="2:34" x14ac:dyDescent="0.25">
      <c r="B16" s="31" t="s">
        <v>70</v>
      </c>
      <c r="C16" s="30">
        <v>1</v>
      </c>
      <c r="D16" s="13">
        <v>1.5514242060947557E-3</v>
      </c>
      <c r="E16" s="13">
        <v>0</v>
      </c>
      <c r="F16" s="13">
        <v>0</v>
      </c>
      <c r="G16" s="12">
        <f>+IFERROR(D$5*D16,0)+IFERROR(E$5*E16,0)+IFERROR(F$5*F16,0)</f>
        <v>6.2056968243790226E-4</v>
      </c>
      <c r="H16" s="13">
        <f>+G16*C16</f>
        <v>6.2056968243790226E-4</v>
      </c>
      <c r="I16" s="12">
        <f>+H16/H$86</f>
        <v>6.3455081488329084E-4</v>
      </c>
      <c r="J16" s="14">
        <f>+I16/(I$86-I$43-I$25)</f>
        <v>7.555044360174944E-4</v>
      </c>
      <c r="K16" s="13">
        <f>+G16-F16</f>
        <v>6.2056968243790226E-4</v>
      </c>
      <c r="L16" s="29" t="str">
        <f>+IFERROR(G16/F16,"")</f>
        <v/>
      </c>
      <c r="N16" s="13">
        <v>8.5398067567840315E-4</v>
      </c>
      <c r="O16" s="13">
        <v>1.9865681829571171E-3</v>
      </c>
      <c r="P16" s="12">
        <f>+N16*N$5+O16*O$5</f>
        <v>1.1371275524980815E-3</v>
      </c>
      <c r="Q16" s="13">
        <f>+P16*C16</f>
        <v>1.1371275524980815E-3</v>
      </c>
      <c r="R16" s="12">
        <f>+Q16/Q$86</f>
        <v>1.2473385002085421E-3</v>
      </c>
      <c r="S16" s="14">
        <f>+R16/(R$86-R$43-R$25)</f>
        <v>1.5052193921807607E-3</v>
      </c>
      <c r="T16" s="13">
        <f>+P16-O16</f>
        <v>-8.4944063045903559E-4</v>
      </c>
      <c r="U16" s="29">
        <f>+IFERROR(P16/O16,"")</f>
        <v>0.57240801612225767</v>
      </c>
      <c r="W16" s="28">
        <f>+(F16*0.7+O16*0.3)*C16</f>
        <v>5.9597045488713515E-4</v>
      </c>
      <c r="X16" s="26">
        <f>+I16*I$1+R16*R$1</f>
        <v>8.1838712048086623E-4</v>
      </c>
      <c r="Y16" s="26">
        <v>1E-3</v>
      </c>
      <c r="Z16" s="27">
        <f>+Y16/Y$86</f>
        <v>9.9752550542846013E-4</v>
      </c>
      <c r="AA16" s="26">
        <f>+Z16-W16</f>
        <v>4.0155505054132498E-4</v>
      </c>
      <c r="AB16" s="25">
        <f>+IFERROR(Z16/W16,"")</f>
        <v>1.6737834858229197</v>
      </c>
      <c r="AC16" s="3"/>
      <c r="AD16" s="3"/>
    </row>
    <row r="17" spans="2:34" x14ac:dyDescent="0.25">
      <c r="B17" s="31" t="s">
        <v>69</v>
      </c>
      <c r="C17" s="30">
        <v>1</v>
      </c>
      <c r="D17" s="13">
        <v>9.6557855810006088E-3</v>
      </c>
      <c r="E17" s="13">
        <v>2.0549185084336474E-3</v>
      </c>
      <c r="F17" s="13">
        <v>0</v>
      </c>
      <c r="G17" s="12">
        <f>+IFERROR(D$5*D17,0)+IFERROR(E$5*E17,0)+IFERROR(F$5*F17,0)</f>
        <v>4.5815357103520197E-3</v>
      </c>
      <c r="H17" s="13">
        <f>+G17*C17</f>
        <v>4.5815357103520197E-3</v>
      </c>
      <c r="I17" s="12">
        <f>+H17/H$86</f>
        <v>4.6847554766127064E-3</v>
      </c>
      <c r="J17" s="14">
        <f>+I17/(I$86-I$43-I$25)</f>
        <v>5.5777306737666444E-3</v>
      </c>
      <c r="K17" s="13">
        <f>+G17-F17</f>
        <v>4.5815357103520197E-3</v>
      </c>
      <c r="L17" s="29" t="str">
        <f>+IFERROR(G17/F17,"")</f>
        <v/>
      </c>
      <c r="N17" s="13">
        <v>7.2479156376769136E-3</v>
      </c>
      <c r="O17" s="13">
        <v>2.3402164110913936E-3</v>
      </c>
      <c r="P17" s="12">
        <f>+N17*N$5+O17*O$5</f>
        <v>6.0209908310305338E-3</v>
      </c>
      <c r="Q17" s="13">
        <f>+P17*C17</f>
        <v>6.0209908310305338E-3</v>
      </c>
      <c r="R17" s="12">
        <f>+Q17/Q$86</f>
        <v>6.6045481498080939E-3</v>
      </c>
      <c r="S17" s="14">
        <f>+R17/(R$86-R$43-R$25)</f>
        <v>7.9700048944377367E-3</v>
      </c>
      <c r="T17" s="13">
        <f>+P17-O17</f>
        <v>3.6807744199391403E-3</v>
      </c>
      <c r="U17" s="29">
        <f>+IFERROR(P17/O17,"")</f>
        <v>2.5728350602509269</v>
      </c>
      <c r="W17" s="28">
        <f>+(F17*0.7+O17*0.3)*C17</f>
        <v>7.0206492332741807E-4</v>
      </c>
      <c r="X17" s="26">
        <f>+I17*I$1+R17*R$1</f>
        <v>5.2606932785713226E-3</v>
      </c>
      <c r="Y17" s="26">
        <v>3.069766581649517E-3</v>
      </c>
      <c r="Z17" s="27">
        <f>+Y17/Y$86</f>
        <v>3.0621704609073304E-3</v>
      </c>
      <c r="AA17" s="26">
        <f>+Z17-W17</f>
        <v>2.3601055375799124E-3</v>
      </c>
      <c r="AB17" s="25">
        <f>+IFERROR(Z17/W17,"")</f>
        <v>4.3616628023434849</v>
      </c>
      <c r="AC17" s="3"/>
      <c r="AD17" s="3"/>
    </row>
    <row r="18" spans="2:34" x14ac:dyDescent="0.25">
      <c r="B18" s="31" t="s">
        <v>68</v>
      </c>
      <c r="C18" s="30">
        <v>1</v>
      </c>
      <c r="D18" s="13">
        <v>1.2761578999533774E-2</v>
      </c>
      <c r="E18" s="13">
        <v>1.9640800638918269E-2</v>
      </c>
      <c r="F18" s="13">
        <v>8.2147657424920459E-3</v>
      </c>
      <c r="G18" s="12">
        <f>+IFERROR(D$5*D18,0)+IFERROR(E$5*E18,0)+IFERROR(F$5*F18,0)</f>
        <v>1.4032603259057915E-2</v>
      </c>
      <c r="H18" s="13">
        <f>+G18*C18</f>
        <v>1.4032603259057915E-2</v>
      </c>
      <c r="I18" s="12">
        <f>+H18/H$86</f>
        <v>1.434875097021864E-2</v>
      </c>
      <c r="J18" s="14">
        <f>+I18/(I$86-I$43-I$25)</f>
        <v>1.7083809137183673E-2</v>
      </c>
      <c r="K18" s="13">
        <f>+G18-F18</f>
        <v>5.8178375165658693E-3</v>
      </c>
      <c r="L18" s="29">
        <f>+IFERROR(G18/F18,"")</f>
        <v>1.7082170933338094</v>
      </c>
      <c r="N18" s="13">
        <v>3.0439761861940039E-2</v>
      </c>
      <c r="O18" s="13">
        <v>2.3991354671178928E-2</v>
      </c>
      <c r="P18" s="12">
        <f>+N18*N$5+O18*O$5</f>
        <v>2.882766006424976E-2</v>
      </c>
      <c r="Q18" s="13">
        <f>+P18*C18</f>
        <v>2.882766006424976E-2</v>
      </c>
      <c r="R18" s="12">
        <f>+Q18/Q$86</f>
        <v>3.1621650702306457E-2</v>
      </c>
      <c r="S18" s="14">
        <f>+R18/(R$86-R$43-R$25)</f>
        <v>3.8159266183093232E-2</v>
      </c>
      <c r="T18" s="13">
        <f>+P18-O18</f>
        <v>4.8363053930708319E-3</v>
      </c>
      <c r="U18" s="29">
        <f>+IFERROR(P18/O18,"")</f>
        <v>1.201585340192596</v>
      </c>
      <c r="W18" s="28">
        <f>+(F18*0.7+O18*0.3)*C18</f>
        <v>1.2947742421098109E-2</v>
      </c>
      <c r="X18" s="26">
        <f>+I18*I$1+R18*R$1</f>
        <v>1.9530620889844988E-2</v>
      </c>
      <c r="Y18" s="26">
        <v>1.8379743625251604E-2</v>
      </c>
      <c r="Z18" s="27">
        <f>+Y18/Y$86</f>
        <v>1.8334263049424624E-2</v>
      </c>
      <c r="AA18" s="26">
        <f>+Z18-W18</f>
        <v>5.3865206283265146E-3</v>
      </c>
      <c r="AB18" s="25">
        <f>+IFERROR(Z18/W18,"")</f>
        <v>1.4160200638181741</v>
      </c>
      <c r="AC18" s="3"/>
      <c r="AD18" s="3"/>
    </row>
    <row r="19" spans="2:34" x14ac:dyDescent="0.25">
      <c r="B19" s="31" t="s">
        <v>67</v>
      </c>
      <c r="C19" s="30">
        <v>1</v>
      </c>
      <c r="D19" s="13">
        <v>2.349103033707571E-3</v>
      </c>
      <c r="E19" s="13">
        <v>0</v>
      </c>
      <c r="F19" s="13">
        <v>0</v>
      </c>
      <c r="G19" s="12">
        <f>+IFERROR(D$5*D19,0)+IFERROR(E$5*E19,0)+IFERROR(F$5*F19,0)</f>
        <v>9.3964121348302841E-4</v>
      </c>
      <c r="H19" s="13">
        <f>+G19*C19</f>
        <v>9.3964121348302841E-4</v>
      </c>
      <c r="I19" s="12">
        <f>+H19/H$86</f>
        <v>9.6081087198977714E-4</v>
      </c>
      <c r="J19" s="14">
        <f>+I19/(I$86-I$43-I$25)</f>
        <v>1.1439538945287203E-3</v>
      </c>
      <c r="K19" s="13">
        <f>+G19-F19</f>
        <v>9.3964121348302841E-4</v>
      </c>
      <c r="L19" s="29" t="str">
        <f>+IFERROR(G19/F19,"")</f>
        <v/>
      </c>
      <c r="N19" s="13">
        <v>1.810785197699378E-3</v>
      </c>
      <c r="O19" s="13">
        <v>2.4983929261045154E-3</v>
      </c>
      <c r="P19" s="12">
        <f>+N19*N$5+O19*O$5</f>
        <v>1.9826871298006623E-3</v>
      </c>
      <c r="Q19" s="13">
        <f>+P19*C19</f>
        <v>1.9826871298006623E-3</v>
      </c>
      <c r="R19" s="12">
        <f>+Q19/Q$86</f>
        <v>2.1748501172409239E-3</v>
      </c>
      <c r="S19" s="14">
        <f>+R19/(R$86-R$43-R$25)</f>
        <v>2.624489319467268E-3</v>
      </c>
      <c r="T19" s="13">
        <f>+P19-O19</f>
        <v>-5.1570579630385313E-4</v>
      </c>
      <c r="U19" s="29">
        <f>+IFERROR(P19/O19,"")</f>
        <v>0.79358499180993936</v>
      </c>
      <c r="W19" s="28">
        <f>+(F19*0.7+O19*0.3)*C19</f>
        <v>7.4951787783135459E-4</v>
      </c>
      <c r="X19" s="26">
        <f>+I19*I$1+R19*R$1</f>
        <v>1.3250226455651212E-3</v>
      </c>
      <c r="Y19" s="26">
        <v>1.2348992316547568E-3</v>
      </c>
      <c r="Z19" s="27">
        <f>+Y19/Y$86</f>
        <v>1.2318434802096282E-3</v>
      </c>
      <c r="AA19" s="26">
        <f>+Z19-W19</f>
        <v>4.8232560237827359E-4</v>
      </c>
      <c r="AB19" s="25">
        <f>+IFERROR(Z19/W19,"")</f>
        <v>1.6435144732955915</v>
      </c>
      <c r="AC19" s="3"/>
      <c r="AD19" s="3"/>
    </row>
    <row r="20" spans="2:34" x14ac:dyDescent="0.25">
      <c r="B20" s="31" t="s">
        <v>66</v>
      </c>
      <c r="C20" s="30">
        <v>1</v>
      </c>
      <c r="D20" s="13">
        <v>2.953865944518306E-3</v>
      </c>
      <c r="E20" s="13">
        <v>3.5082428019068729E-3</v>
      </c>
      <c r="F20" s="13">
        <v>0</v>
      </c>
      <c r="G20" s="12">
        <f>+IFERROR(D$5*D20,0)+IFERROR(E$5*E20,0)+IFERROR(F$5*F20,0)</f>
        <v>2.4094313584747278E-3</v>
      </c>
      <c r="H20" s="13">
        <f>+G20*C20</f>
        <v>2.4094313584747278E-3</v>
      </c>
      <c r="I20" s="12">
        <f>+H20/H$86</f>
        <v>2.4637146724912464E-3</v>
      </c>
      <c r="J20" s="14">
        <f>+I20/(I$86-I$43-I$25)</f>
        <v>2.9333306655525636E-3</v>
      </c>
      <c r="K20" s="13">
        <f>+G20-F20</f>
        <v>2.4094313584747278E-3</v>
      </c>
      <c r="L20" s="29" t="str">
        <f>+IFERROR(G20/F20,"")</f>
        <v/>
      </c>
      <c r="N20" s="13">
        <v>3.2496022993567298E-3</v>
      </c>
      <c r="O20" s="13">
        <v>3.9377270763675427E-3</v>
      </c>
      <c r="P20" s="12">
        <f>+N20*N$5+O20*O$5</f>
        <v>3.4216334936094332E-3</v>
      </c>
      <c r="Q20" s="13">
        <f>+P20*C20</f>
        <v>3.4216334936094332E-3</v>
      </c>
      <c r="R20" s="12">
        <f>+Q20/Q$86</f>
        <v>3.7532598526930031E-3</v>
      </c>
      <c r="S20" s="14">
        <f>+R20/(R$86-R$43-R$25)</f>
        <v>4.5292272412199887E-3</v>
      </c>
      <c r="T20" s="13">
        <f>+P20-O20</f>
        <v>-5.1609358275810958E-4</v>
      </c>
      <c r="U20" s="29">
        <f>+IFERROR(P20/O20,"")</f>
        <v>0.86893617237835763</v>
      </c>
      <c r="W20" s="28">
        <f>+(F20*0.7+O20*0.3)*C20</f>
        <v>1.1813181229102627E-3</v>
      </c>
      <c r="X20" s="26">
        <f>+I20*I$1+R20*R$1</f>
        <v>2.8505782265517733E-3</v>
      </c>
      <c r="Y20" s="26">
        <v>2.9046102308403991E-3</v>
      </c>
      <c r="Z20" s="27">
        <f>+Y20/Y$86</f>
        <v>2.897422788591745E-3</v>
      </c>
      <c r="AA20" s="26">
        <f>+Z20-W20</f>
        <v>1.7161046656814824E-3</v>
      </c>
      <c r="AB20" s="25">
        <f>+IFERROR(Z20/W20,"")</f>
        <v>2.452703240896478</v>
      </c>
      <c r="AC20" s="3"/>
      <c r="AD20" s="3"/>
    </row>
    <row r="21" spans="2:34" x14ac:dyDescent="0.25">
      <c r="B21" s="31" t="s">
        <v>65</v>
      </c>
      <c r="C21" s="30">
        <v>1</v>
      </c>
      <c r="D21" s="13">
        <v>9.6949428195378301E-2</v>
      </c>
      <c r="E21" s="13">
        <v>9.0670211970316522E-2</v>
      </c>
      <c r="F21" s="13">
        <v>9.7778213121459998E-2</v>
      </c>
      <c r="G21" s="12">
        <f>+IFERROR(D$5*D21,0)+IFERROR(E$5*E21,0)+IFERROR(F$5*F21,0)</f>
        <v>9.4958898748127116E-2</v>
      </c>
      <c r="H21" s="13">
        <f>+G21*C21</f>
        <v>9.4958898748127116E-2</v>
      </c>
      <c r="I21" s="12">
        <f>+H21/H$86</f>
        <v>9.709827644871058E-2</v>
      </c>
      <c r="J21" s="14">
        <f>+I21/(I$86-I$43-I$25)</f>
        <v>0.11560646817567508</v>
      </c>
      <c r="K21" s="13">
        <f>+G21-F21</f>
        <v>-2.8193143733328818E-3</v>
      </c>
      <c r="L21" s="29">
        <f>+IFERROR(G21/F21,"")</f>
        <v>0.97116623137885805</v>
      </c>
      <c r="N21" s="13">
        <v>4.6424748822790823E-2</v>
      </c>
      <c r="O21" s="13">
        <v>2.4129392778818592E-2</v>
      </c>
      <c r="P21" s="12">
        <f>+N21*N$5+O21*O$5</f>
        <v>4.0850909811797766E-2</v>
      </c>
      <c r="Q21" s="13">
        <f>+P21*C21</f>
        <v>4.0850909811797766E-2</v>
      </c>
      <c r="R21" s="12">
        <f>+Q21/Q$86</f>
        <v>4.4810199581271873E-2</v>
      </c>
      <c r="S21" s="14">
        <f>+R21/(R$86-R$43-R$25)</f>
        <v>5.40744804765858E-2</v>
      </c>
      <c r="T21" s="13">
        <f>+P21-O21</f>
        <v>1.6721517032979173E-2</v>
      </c>
      <c r="U21" s="29">
        <f>+IFERROR(P21/O21,"")</f>
        <v>1.6929936938843217</v>
      </c>
      <c r="W21" s="28">
        <f>+(F21*0.7+O21*0.3)*C21</f>
        <v>7.5683567018667575E-2</v>
      </c>
      <c r="X21" s="26">
        <f>+I21*I$1+R21*R$1</f>
        <v>8.1411853388478964E-2</v>
      </c>
      <c r="Y21" s="26">
        <v>7.0901039691007695E-2</v>
      </c>
      <c r="Z21" s="27">
        <f>+Y21/Y$86</f>
        <v>7.0725595453175749E-2</v>
      </c>
      <c r="AA21" s="26">
        <f>+Z21-W21</f>
        <v>-4.9579715654918255E-3</v>
      </c>
      <c r="AB21" s="25">
        <f>+IFERROR(Z21/W21,"")</f>
        <v>0.93449077837109706</v>
      </c>
      <c r="AC21" s="3"/>
      <c r="AD21" s="3"/>
    </row>
    <row r="22" spans="2:34" x14ac:dyDescent="0.25">
      <c r="B22" s="31" t="s">
        <v>64</v>
      </c>
      <c r="C22" s="30">
        <v>1</v>
      </c>
      <c r="D22" s="13">
        <v>9.2885812278231325E-4</v>
      </c>
      <c r="E22" s="13">
        <v>0</v>
      </c>
      <c r="F22" s="13">
        <v>0</v>
      </c>
      <c r="G22" s="12">
        <f>+IFERROR(D$5*D22,0)+IFERROR(E$5*E22,0)+IFERROR(F$5*F22,0)</f>
        <v>3.7154324911292533E-4</v>
      </c>
      <c r="H22" s="13">
        <f>+G22*C22</f>
        <v>3.7154324911292533E-4</v>
      </c>
      <c r="I22" s="12">
        <f>+H22/H$86</f>
        <v>3.7991393740473956E-4</v>
      </c>
      <c r="J22" s="14">
        <f>+I22/(I$86-I$43-I$25)</f>
        <v>4.5233046476655231E-4</v>
      </c>
      <c r="K22" s="13">
        <f>+G22-F22</f>
        <v>3.7154324911292533E-4</v>
      </c>
      <c r="L22" s="29" t="str">
        <f>+IFERROR(G22/F22,"")</f>
        <v/>
      </c>
      <c r="N22" s="13">
        <v>2.2722826818806843E-3</v>
      </c>
      <c r="O22" s="13">
        <v>1.4049080679107595E-3</v>
      </c>
      <c r="P22" s="12">
        <f>+N22*N$5+O22*O$5</f>
        <v>2.0554390283882033E-3</v>
      </c>
      <c r="Q22" s="13">
        <f>+P22*C22</f>
        <v>2.0554390283882033E-3</v>
      </c>
      <c r="R22" s="12">
        <f>+Q22/Q$86</f>
        <v>2.2546531647285629E-3</v>
      </c>
      <c r="S22" s="14">
        <f>+R22/(R$86-R$43-R$25)</f>
        <v>2.7207912412097889E-3</v>
      </c>
      <c r="T22" s="13">
        <f>+P22-O22</f>
        <v>6.5053096047744375E-4</v>
      </c>
      <c r="U22" s="29">
        <f>+IFERROR(P22/O22,"")</f>
        <v>1.4630416575547531</v>
      </c>
      <c r="W22" s="28">
        <f>+(F22*0.7+O22*0.3)*C22</f>
        <v>4.2147242037322786E-4</v>
      </c>
      <c r="X22" s="26">
        <f>+I22*I$1+R22*R$1</f>
        <v>9.4233570560188669E-4</v>
      </c>
      <c r="Y22" s="26">
        <v>1E-3</v>
      </c>
      <c r="Z22" s="27">
        <f>+Y22/Y$86</f>
        <v>9.9752550542846013E-4</v>
      </c>
      <c r="AA22" s="26">
        <f>+Z22-W22</f>
        <v>5.7605308505523226E-4</v>
      </c>
      <c r="AB22" s="25">
        <f>+IFERROR(Z22/W22,"")</f>
        <v>2.3667634160857265</v>
      </c>
      <c r="AC22" s="3"/>
      <c r="AD22" s="3"/>
    </row>
    <row r="23" spans="2:34" s="33" customFormat="1" x14ac:dyDescent="0.25">
      <c r="B23" s="32" t="s">
        <v>63</v>
      </c>
      <c r="C23" s="46">
        <v>1</v>
      </c>
      <c r="D23" s="41">
        <v>2.076180177978258E-3</v>
      </c>
      <c r="E23" s="41"/>
      <c r="F23" s="41"/>
      <c r="G23" s="43">
        <f>+IFERROR(D$5*D23,0)+IFERROR(E$5*E23,0)+IFERROR(F$5*F23,0)</f>
        <v>8.3047207119130325E-4</v>
      </c>
      <c r="H23" s="41"/>
      <c r="I23" s="43"/>
      <c r="J23" s="42"/>
      <c r="K23" s="41"/>
      <c r="L23" s="40"/>
      <c r="N23" s="41">
        <v>8.2035208177211121E-4</v>
      </c>
      <c r="O23" s="41"/>
      <c r="P23" s="43">
        <f>+N23*N$5+O23*O$5</f>
        <v>6.1526406132908344E-4</v>
      </c>
      <c r="Q23" s="41"/>
      <c r="R23" s="43"/>
      <c r="S23" s="42"/>
      <c r="T23" s="41"/>
      <c r="U23" s="40"/>
      <c r="W23" s="39"/>
      <c r="X23" s="37"/>
      <c r="Y23" s="37"/>
      <c r="Z23" s="38"/>
      <c r="AA23" s="37"/>
      <c r="AB23" s="36"/>
      <c r="AC23" s="35"/>
      <c r="AD23" s="35"/>
      <c r="AE23" s="35"/>
      <c r="AF23" s="35"/>
      <c r="AG23" s="35"/>
      <c r="AH23" s="34"/>
    </row>
    <row r="24" spans="2:34" x14ac:dyDescent="0.25">
      <c r="B24" s="31" t="s">
        <v>62</v>
      </c>
      <c r="C24" s="30">
        <v>1</v>
      </c>
      <c r="D24" s="13">
        <v>8.768607337558432E-3</v>
      </c>
      <c r="E24" s="13">
        <v>1.5513341731337945E-2</v>
      </c>
      <c r="F24" s="13">
        <v>1.6972105307412201E-2</v>
      </c>
      <c r="G24" s="12">
        <f>+IFERROR(D$5*D24,0)+IFERROR(E$5*E24,0)+IFERROR(F$5*F24,0)</f>
        <v>1.3180138867844703E-2</v>
      </c>
      <c r="H24" s="13">
        <f>+G24*C24</f>
        <v>1.3180138867844703E-2</v>
      </c>
      <c r="I24" s="12">
        <f>+H24/H$86</f>
        <v>1.347708097180962E-2</v>
      </c>
      <c r="J24" s="14">
        <f>+I24/(I$86-I$43-I$25)</f>
        <v>1.6045987523697132E-2</v>
      </c>
      <c r="K24" s="13">
        <f>+G24-F24</f>
        <v>-3.7919664395674978E-3</v>
      </c>
      <c r="L24" s="29">
        <f>+IFERROR(G24/F24,"")</f>
        <v>0.77657654304611001</v>
      </c>
      <c r="N24" s="13">
        <v>3.6400326603589646E-3</v>
      </c>
      <c r="O24" s="13">
        <v>3.2414443711062404E-3</v>
      </c>
      <c r="P24" s="12">
        <f>+N24*N$5+O24*O$5</f>
        <v>3.5403855880457836E-3</v>
      </c>
      <c r="Q24" s="13">
        <f>+P24*C24</f>
        <v>3.5403855880457836E-3</v>
      </c>
      <c r="R24" s="12">
        <f>+Q24/Q$86</f>
        <v>3.8835214570710317E-3</v>
      </c>
      <c r="S24" s="14">
        <f>+R24/(R$86-R$43-R$25)</f>
        <v>4.6864197698989361E-3</v>
      </c>
      <c r="T24" s="13">
        <f>+P24-O24</f>
        <v>2.989412169395432E-4</v>
      </c>
      <c r="U24" s="29">
        <f>+IFERROR(P24/O24,"")</f>
        <v>1.0922246945233001</v>
      </c>
      <c r="W24" s="28">
        <f>+(F24*0.7+O24*0.3)*C24</f>
        <v>1.2852907026520411E-2</v>
      </c>
      <c r="X24" s="26">
        <f>+I24*I$1+R24*R$1</f>
        <v>1.0599013117388043E-2</v>
      </c>
      <c r="Y24" s="26">
        <v>1.2178155731560327E-2</v>
      </c>
      <c r="Z24" s="27">
        <f>+Y24/Y$86</f>
        <v>1.2148020951311213E-2</v>
      </c>
      <c r="AA24" s="26">
        <f>+Z24-W24</f>
        <v>-7.048860752091983E-4</v>
      </c>
      <c r="AB24" s="25">
        <f>+IFERROR(Z24/W24,"")</f>
        <v>0.94515745941717688</v>
      </c>
      <c r="AC24" s="3"/>
      <c r="AD24" s="3"/>
    </row>
    <row r="25" spans="2:34" x14ac:dyDescent="0.25">
      <c r="B25" s="31" t="s">
        <v>61</v>
      </c>
      <c r="C25" s="30">
        <v>1</v>
      </c>
      <c r="D25" s="13">
        <v>9.929505197055602E-2</v>
      </c>
      <c r="E25" s="13">
        <v>8.7449584519382798E-2</v>
      </c>
      <c r="F25" s="13">
        <v>6.8717397321869239E-2</v>
      </c>
      <c r="G25" s="12">
        <f>+IFERROR(D$5*D25,0)+IFERROR(E$5*E25,0)+IFERROR(F$5*F25,0)</f>
        <v>8.7504724700473685E-2</v>
      </c>
      <c r="H25" s="13">
        <f>+G25*C25</f>
        <v>8.7504724700473685E-2</v>
      </c>
      <c r="I25" s="12">
        <f>+H25/H$86</f>
        <v>8.9476163493339644E-2</v>
      </c>
      <c r="J25" s="45">
        <v>0</v>
      </c>
      <c r="K25" s="13">
        <f>+G25-F25</f>
        <v>1.8787327378604446E-2</v>
      </c>
      <c r="L25" s="29">
        <f>+IFERROR(G25/F25,"")</f>
        <v>1.2733998683129024</v>
      </c>
      <c r="N25" s="13">
        <v>0.13453683334350658</v>
      </c>
      <c r="O25" s="13">
        <v>0.13993165424315784</v>
      </c>
      <c r="P25" s="12">
        <f>+N25*N$5+O25*O$5</f>
        <v>0.1358855385684194</v>
      </c>
      <c r="Q25" s="13">
        <f>+P25*C25</f>
        <v>0.1358855385684194</v>
      </c>
      <c r="R25" s="12">
        <f>+Q25/Q$86</f>
        <v>0.14905563013191364</v>
      </c>
      <c r="S25" s="45">
        <v>0</v>
      </c>
      <c r="T25" s="13">
        <f>+P25-O25</f>
        <v>-4.0461156747384486E-3</v>
      </c>
      <c r="U25" s="29">
        <f>+IFERROR(P25/O25,"")</f>
        <v>0.97108505794044608</v>
      </c>
      <c r="W25" s="28">
        <f>+(F25*0.7+O25*0.3)*C25</f>
        <v>9.0081674398255818E-2</v>
      </c>
      <c r="X25" s="26">
        <f>+I25*I$1+R25*R$1</f>
        <v>0.10735000348491185</v>
      </c>
      <c r="Y25" s="26">
        <v>0.10062166102544173</v>
      </c>
      <c r="Z25" s="27">
        <f>+Y25/Y$86</f>
        <v>0.10037267327145494</v>
      </c>
      <c r="AA25" s="26">
        <f>+Z25-W25</f>
        <v>1.029099887319912E-2</v>
      </c>
      <c r="AB25" s="25">
        <f>+IFERROR(Z25/W25,"")</f>
        <v>1.1142407591992805</v>
      </c>
      <c r="AC25" s="3"/>
      <c r="AD25" s="3"/>
    </row>
    <row r="26" spans="2:34" x14ac:dyDescent="0.25">
      <c r="B26" s="31" t="s">
        <v>60</v>
      </c>
      <c r="C26" s="30">
        <v>1</v>
      </c>
      <c r="D26" s="13">
        <v>5.0862590604066975E-4</v>
      </c>
      <c r="E26" s="13">
        <v>0</v>
      </c>
      <c r="F26" s="13">
        <v>0</v>
      </c>
      <c r="G26" s="12">
        <f>+IFERROR(D$5*D26,0)+IFERROR(E$5*E26,0)+IFERROR(F$5*F26,0)</f>
        <v>2.0345036241626791E-4</v>
      </c>
      <c r="H26" s="13">
        <f>+G26*C26</f>
        <v>2.0345036241626791E-4</v>
      </c>
      <c r="I26" s="12">
        <f>+H26/H$86</f>
        <v>2.0803399990856319E-4</v>
      </c>
      <c r="J26" s="14">
        <f>+I26/(I$86-I$43-I$25)</f>
        <v>2.4768798035865728E-4</v>
      </c>
      <c r="K26" s="13">
        <f>+G26-F26</f>
        <v>2.0345036241626791E-4</v>
      </c>
      <c r="L26" s="29" t="str">
        <f>+IFERROR(G26/F26,"")</f>
        <v/>
      </c>
      <c r="N26" s="13">
        <v>1.2050343489156843E-3</v>
      </c>
      <c r="O26" s="13">
        <v>1.9796733064392012E-3</v>
      </c>
      <c r="P26" s="12">
        <f>+N26*N$5+O26*O$5</f>
        <v>1.3986940882965634E-3</v>
      </c>
      <c r="Q26" s="13">
        <f>+P26*C26</f>
        <v>1.3986940882965634E-3</v>
      </c>
      <c r="R26" s="12">
        <f>+Q26/Q$86</f>
        <v>1.5342561900937961E-3</v>
      </c>
      <c r="S26" s="14">
        <f>+R26/(R$86-R$43-R$25)</f>
        <v>1.8514558554205188E-3</v>
      </c>
      <c r="T26" s="13">
        <f>+P26-O26</f>
        <v>-5.8097921814263776E-4</v>
      </c>
      <c r="U26" s="29">
        <f>+IFERROR(P26/O26,"")</f>
        <v>0.70652773048315054</v>
      </c>
      <c r="W26" s="28">
        <f>+(F26*0.7+O26*0.3)*C26</f>
        <v>5.9390199193176034E-4</v>
      </c>
      <c r="X26" s="26">
        <f>+I26*I$1+R26*R$1</f>
        <v>6.059006569641332E-4</v>
      </c>
      <c r="Y26" s="26">
        <v>1E-3</v>
      </c>
      <c r="Z26" s="27">
        <f>+Y26/Y$86</f>
        <v>9.9752550542846013E-4</v>
      </c>
      <c r="AA26" s="26">
        <f>+Z26-W26</f>
        <v>4.0362351349669979E-4</v>
      </c>
      <c r="AB26" s="25">
        <f>+IFERROR(Z26/W26,"")</f>
        <v>1.6796129984071115</v>
      </c>
      <c r="AC26" s="3"/>
      <c r="AD26" s="3"/>
    </row>
    <row r="27" spans="2:34" x14ac:dyDescent="0.25">
      <c r="B27" s="31" t="s">
        <v>59</v>
      </c>
      <c r="C27" s="30">
        <v>1</v>
      </c>
      <c r="D27" s="13">
        <v>4.5321458464511188E-3</v>
      </c>
      <c r="E27" s="13">
        <v>2.7987387606582584E-3</v>
      </c>
      <c r="F27" s="13">
        <v>1.5139522909897163E-3</v>
      </c>
      <c r="G27" s="12">
        <f>+IFERROR(D$5*D27,0)+IFERROR(E$5*E27,0)+IFERROR(F$5*F27,0)</f>
        <v>3.170904977558267E-3</v>
      </c>
      <c r="H27" s="13">
        <f>+G27*C27</f>
        <v>3.170904977558267E-3</v>
      </c>
      <c r="I27" s="12">
        <f>+H27/H$86</f>
        <v>3.2423439210284392E-3</v>
      </c>
      <c r="J27" s="14">
        <f>+I27/(I$86-I$43-I$25)</f>
        <v>3.8603767546683929E-3</v>
      </c>
      <c r="K27" s="13">
        <f>+G27-F27</f>
        <v>1.6569526865685507E-3</v>
      </c>
      <c r="L27" s="29">
        <f>+IFERROR(G27/F27,"")</f>
        <v>2.0944550210927391</v>
      </c>
      <c r="N27" s="13">
        <v>1.4293658241316535E-2</v>
      </c>
      <c r="O27" s="13">
        <v>2.0624925268717471E-2</v>
      </c>
      <c r="P27" s="12">
        <f>+N27*N$5+O27*O$5</f>
        <v>1.587647499816677E-2</v>
      </c>
      <c r="Q27" s="13">
        <f>+P27*C27</f>
        <v>1.587647499816677E-2</v>
      </c>
      <c r="R27" s="12">
        <f>+Q27/Q$86</f>
        <v>1.7415230568731791E-2</v>
      </c>
      <c r="S27" s="14">
        <f>+R27/(R$86-R$43-R$25)</f>
        <v>2.1015740929163657E-2</v>
      </c>
      <c r="T27" s="13">
        <f>+P27-O27</f>
        <v>-4.7484502705507012E-3</v>
      </c>
      <c r="U27" s="29">
        <f>+IFERROR(P27/O27,"")</f>
        <v>0.76977127389873079</v>
      </c>
      <c r="W27" s="28">
        <f>+(F27*0.7+O27*0.3)*C27</f>
        <v>7.2472441843080427E-3</v>
      </c>
      <c r="X27" s="26">
        <f>+I27*I$1+R27*R$1</f>
        <v>7.4942099153394448E-3</v>
      </c>
      <c r="Y27" s="26">
        <v>1.0395398099168569E-2</v>
      </c>
      <c r="Z27" s="27">
        <f>+Y27/Y$86</f>
        <v>1.036967474300318E-2</v>
      </c>
      <c r="AA27" s="26">
        <f>+Z27-W27</f>
        <v>3.1224305586951377E-3</v>
      </c>
      <c r="AB27" s="25">
        <f>+IFERROR(Z27/W27,"")</f>
        <v>1.4308438461968649</v>
      </c>
      <c r="AC27" s="3"/>
      <c r="AD27" s="3"/>
    </row>
    <row r="28" spans="2:34" x14ac:dyDescent="0.25">
      <c r="B28" s="31" t="s">
        <v>58</v>
      </c>
      <c r="C28" s="30">
        <v>1</v>
      </c>
      <c r="D28" s="13">
        <v>2.7787521360500757E-2</v>
      </c>
      <c r="E28" s="13">
        <v>2.3948439631948336E-2</v>
      </c>
      <c r="F28" s="13">
        <v>2.7378226780426278E-2</v>
      </c>
      <c r="G28" s="12">
        <f>+IFERROR(D$5*D28,0)+IFERROR(E$5*E28,0)+IFERROR(F$5*F28,0)</f>
        <v>2.6341519110488792E-2</v>
      </c>
      <c r="H28" s="13">
        <f>+G28*C28</f>
        <v>2.6341519110488792E-2</v>
      </c>
      <c r="I28" s="12">
        <f>+H28/H$86</f>
        <v>2.6934980695736847E-2</v>
      </c>
      <c r="J28" s="14">
        <f>+I28/(I$86-I$43-I$25)</f>
        <v>3.2069137604712597E-2</v>
      </c>
      <c r="K28" s="13">
        <f>+G28-F28</f>
        <v>-1.0367076699374853E-3</v>
      </c>
      <c r="L28" s="29">
        <f>+IFERROR(G28/F28,"")</f>
        <v>0.9621338635897827</v>
      </c>
      <c r="N28" s="13">
        <v>3.1946987025430557E-2</v>
      </c>
      <c r="O28" s="13">
        <v>1.7195232833944588E-2</v>
      </c>
      <c r="P28" s="12">
        <f>+N28*N$5+O28*O$5</f>
        <v>2.8259048477559064E-2</v>
      </c>
      <c r="Q28" s="13">
        <f>+P28*C28</f>
        <v>2.8259048477559064E-2</v>
      </c>
      <c r="R28" s="12">
        <f>+Q28/Q$86</f>
        <v>3.0997929007949596E-2</v>
      </c>
      <c r="S28" s="14">
        <f>+R28/(R$86-R$43-R$25)</f>
        <v>3.7406593200167725E-2</v>
      </c>
      <c r="T28" s="13">
        <f>+P28-O28</f>
        <v>1.1063815643614475E-2</v>
      </c>
      <c r="U28" s="29">
        <f>+IFERROR(P28/O28,"")</f>
        <v>1.6434234273218873</v>
      </c>
      <c r="W28" s="28">
        <f>+(F28*0.7+O28*0.3)*C28</f>
        <v>2.4323328596481768E-2</v>
      </c>
      <c r="X28" s="26">
        <f>+I28*I$1+R28*R$1</f>
        <v>2.8153865189400672E-2</v>
      </c>
      <c r="Y28" s="26">
        <v>2.5819757634989345E-2</v>
      </c>
      <c r="Z28" s="27">
        <f>+Y28/Y$86</f>
        <v>2.5755866784883084E-2</v>
      </c>
      <c r="AA28" s="26">
        <f>+Z28-W28</f>
        <v>1.4325381884013159E-3</v>
      </c>
      <c r="AB28" s="25">
        <f>+IFERROR(Z28/W28,"")</f>
        <v>1.0588956475557594</v>
      </c>
      <c r="AC28" s="3"/>
      <c r="AD28" s="3"/>
    </row>
    <row r="29" spans="2:34" x14ac:dyDescent="0.25">
      <c r="B29" s="31" t="s">
        <v>57</v>
      </c>
      <c r="C29" s="30">
        <v>1</v>
      </c>
      <c r="D29" s="13">
        <v>2.0477287861163138E-2</v>
      </c>
      <c r="E29" s="13">
        <v>1.7110473369415007E-2</v>
      </c>
      <c r="F29" s="13">
        <v>1.8439155736045879E-2</v>
      </c>
      <c r="G29" s="12">
        <f>+IFERROR(D$5*D29,0)+IFERROR(E$5*E29,0)+IFERROR(F$5*F29,0)</f>
        <v>1.8789369757771977E-2</v>
      </c>
      <c r="H29" s="13">
        <f>+G29*C29</f>
        <v>1.8789369757771977E-2</v>
      </c>
      <c r="I29" s="12">
        <f>+H29/H$86</f>
        <v>1.921268509943802E-2</v>
      </c>
      <c r="J29" s="14">
        <f>+I29/(I$86-I$43-I$25)</f>
        <v>2.2874872240298591E-2</v>
      </c>
      <c r="K29" s="13">
        <f>+G29-F29</f>
        <v>3.5021402172609808E-4</v>
      </c>
      <c r="L29" s="29">
        <f>+IFERROR(G29/F29,"")</f>
        <v>1.0189929531882786</v>
      </c>
      <c r="N29" s="13">
        <v>3.1142193339196142E-2</v>
      </c>
      <c r="O29" s="13">
        <v>1.5992332018353556E-2</v>
      </c>
      <c r="P29" s="12">
        <f>+N29*N$5+O29*O$5</f>
        <v>2.7354728008985495E-2</v>
      </c>
      <c r="Q29" s="13">
        <f>+P29*C29</f>
        <v>2.7354728008985495E-2</v>
      </c>
      <c r="R29" s="12">
        <f>+Q29/Q$86</f>
        <v>3.0005961365884796E-2</v>
      </c>
      <c r="S29" s="14">
        <f>+R29/(R$86-R$43-R$25)</f>
        <v>3.6209541292444102E-2</v>
      </c>
      <c r="T29" s="13">
        <f>+P29-O29</f>
        <v>1.1362395990631938E-2</v>
      </c>
      <c r="U29" s="29">
        <f>+IFERROR(P29/O29,"")</f>
        <v>1.7104902510523115</v>
      </c>
      <c r="W29" s="28">
        <f>+(F29*0.7+O29*0.3)*C29</f>
        <v>1.770510862073818E-2</v>
      </c>
      <c r="X29" s="26">
        <f>+I29*I$1+R29*R$1</f>
        <v>2.2450667979372056E-2</v>
      </c>
      <c r="Y29" s="26">
        <v>1.8765150449150086E-2</v>
      </c>
      <c r="Z29" s="27">
        <f>+Y29/Y$86</f>
        <v>1.8718716186229532E-2</v>
      </c>
      <c r="AA29" s="26">
        <f>+Z29-W29</f>
        <v>1.0136075654913514E-3</v>
      </c>
      <c r="AB29" s="25">
        <f>+IFERROR(Z29/W29,"")</f>
        <v>1.057249440667317</v>
      </c>
      <c r="AC29" s="3"/>
      <c r="AD29" s="3"/>
    </row>
    <row r="30" spans="2:34" x14ac:dyDescent="0.25">
      <c r="B30" s="31" t="s">
        <v>56</v>
      </c>
      <c r="C30" s="30">
        <v>1</v>
      </c>
      <c r="D30" s="41">
        <v>5.2901449878757787E-3</v>
      </c>
      <c r="E30" s="41">
        <f>0.968179848453842%-0.1%</f>
        <v>8.6817984845384208E-3</v>
      </c>
      <c r="F30" s="13">
        <v>8.7081722627000511E-3</v>
      </c>
      <c r="G30" s="12">
        <f>+IFERROR(D$5*D30,0)+IFERROR(E$5*E30,0)+IFERROR(F$5*F30,0)</f>
        <v>7.3317305304137718E-3</v>
      </c>
      <c r="H30" s="13">
        <f>+G30*C30</f>
        <v>7.3317305304137718E-3</v>
      </c>
      <c r="I30" s="12">
        <f>+H30/H$86</f>
        <v>7.4969108453736017E-3</v>
      </c>
      <c r="J30" s="14">
        <f>+I30/(I$86-I$43-I$25)</f>
        <v>8.925919354699996E-3</v>
      </c>
      <c r="K30" s="13">
        <f>+G30-F30</f>
        <v>-1.3764417322862793E-3</v>
      </c>
      <c r="L30" s="29">
        <f>+IFERROR(G30/F30,"")</f>
        <v>0.84193678182251519</v>
      </c>
      <c r="N30" s="13">
        <v>7.3517368885271774E-3</v>
      </c>
      <c r="O30" s="13">
        <v>4.1032867673269219E-3</v>
      </c>
      <c r="P30" s="12">
        <f>+N30*N$5+O30*O$5</f>
        <v>6.5396243582271137E-3</v>
      </c>
      <c r="Q30" s="13">
        <f>+P30*C30</f>
        <v>6.5396243582271137E-3</v>
      </c>
      <c r="R30" s="12">
        <f>+Q30/Q$86</f>
        <v>7.1734478871771255E-3</v>
      </c>
      <c r="S30" s="14">
        <f>+R30/(R$86-R$43-R$25)</f>
        <v>8.6565217595479214E-3</v>
      </c>
      <c r="T30" s="13">
        <f>+P30-O30</f>
        <v>2.4363375909001918E-3</v>
      </c>
      <c r="U30" s="29">
        <f>+IFERROR(P30/O30,"")</f>
        <v>1.593752698519616</v>
      </c>
      <c r="W30" s="28">
        <f>+(F30*0.7+O30*0.3)*C30</f>
        <v>7.3267066140881116E-3</v>
      </c>
      <c r="X30" s="26">
        <f>+I30*I$1+R30*R$1</f>
        <v>7.3998719579146588E-3</v>
      </c>
      <c r="Y30" s="26">
        <v>7.3633980873556984E-3</v>
      </c>
      <c r="Z30" s="27">
        <f>+Y30/Y$86</f>
        <v>7.3451773987604487E-3</v>
      </c>
      <c r="AA30" s="26">
        <f>+Z30-W30</f>
        <v>1.8470784672337121E-5</v>
      </c>
      <c r="AB30" s="25">
        <f>+IFERROR(Z30/W30,"")</f>
        <v>1.0025210214691578</v>
      </c>
      <c r="AC30" s="3"/>
      <c r="AD30" s="3"/>
    </row>
    <row r="31" spans="2:34" s="33" customFormat="1" x14ac:dyDescent="0.25">
      <c r="B31" s="32" t="s">
        <v>55</v>
      </c>
      <c r="C31" s="46">
        <v>1</v>
      </c>
      <c r="D31" s="41">
        <v>7.9060258711201401E-4</v>
      </c>
      <c r="E31" s="41"/>
      <c r="F31" s="41"/>
      <c r="G31" s="43">
        <f>+IFERROR(D$5*D31,0)+IFERROR(E$5*E31,0)+IFERROR(F$5*F31,0)</f>
        <v>3.1624103484480563E-4</v>
      </c>
      <c r="H31" s="41"/>
      <c r="I31" s="43"/>
      <c r="J31" s="42"/>
      <c r="K31" s="41"/>
      <c r="L31" s="40"/>
      <c r="N31" s="41">
        <v>3.3106395190714228E-3</v>
      </c>
      <c r="O31" s="41"/>
      <c r="P31" s="43">
        <f>+N31*N$5+O31*O$5</f>
        <v>2.4829796393035673E-3</v>
      </c>
      <c r="Q31" s="41"/>
      <c r="R31" s="43"/>
      <c r="S31" s="42"/>
      <c r="T31" s="41"/>
      <c r="U31" s="40"/>
      <c r="W31" s="39"/>
      <c r="X31" s="37"/>
      <c r="Y31" s="37"/>
      <c r="Z31" s="38"/>
      <c r="AA31" s="37"/>
      <c r="AB31" s="36"/>
      <c r="AC31" s="35"/>
      <c r="AD31" s="35"/>
      <c r="AE31" s="35"/>
      <c r="AF31" s="35"/>
      <c r="AG31" s="35"/>
      <c r="AH31" s="34"/>
    </row>
    <row r="32" spans="2:34" x14ac:dyDescent="0.25">
      <c r="B32" s="31" t="s">
        <v>54</v>
      </c>
      <c r="C32" s="30">
        <v>1</v>
      </c>
      <c r="D32" s="13">
        <v>3.4743666258202845E-3</v>
      </c>
      <c r="E32" s="13">
        <v>0</v>
      </c>
      <c r="F32" s="13">
        <v>0</v>
      </c>
      <c r="G32" s="12">
        <f>+IFERROR(D$5*D32,0)+IFERROR(E$5*E32,0)+IFERROR(F$5*F32,0)</f>
        <v>1.3897466503281139E-3</v>
      </c>
      <c r="H32" s="13">
        <f>+G32*C32</f>
        <v>1.3897466503281139E-3</v>
      </c>
      <c r="I32" s="12">
        <f>+H32/H$86</f>
        <v>1.4210569649207331E-3</v>
      </c>
      <c r="J32" s="14">
        <f>+I32/(I$86-I$43-I$25)</f>
        <v>1.691928866293607E-3</v>
      </c>
      <c r="K32" s="13">
        <f>+G32-F32</f>
        <v>1.3897466503281139E-3</v>
      </c>
      <c r="L32" s="29" t="str">
        <f>+IFERROR(G32/F32,"")</f>
        <v/>
      </c>
      <c r="N32" s="13">
        <v>2.8510801523741807E-3</v>
      </c>
      <c r="O32" s="13">
        <v>1.0921557225015824E-2</v>
      </c>
      <c r="P32" s="12">
        <f>+N32*N$5+O32*O$5</f>
        <v>4.8686994205345913E-3</v>
      </c>
      <c r="Q32" s="13">
        <f>+P32*C32</f>
        <v>4.8686994205345913E-3</v>
      </c>
      <c r="R32" s="12">
        <f>+Q32/Q$86</f>
        <v>5.3405761032125389E-3</v>
      </c>
      <c r="S32" s="14">
        <f>+R32/(R$86-R$43-R$25)</f>
        <v>6.4447130547390938E-3</v>
      </c>
      <c r="T32" s="13">
        <f>+P32-O32</f>
        <v>-6.0528578044812325E-3</v>
      </c>
      <c r="U32" s="29">
        <f>+IFERROR(P32/O32,"")</f>
        <v>0.44578802456693967</v>
      </c>
      <c r="W32" s="28">
        <f>+(F32*0.7+O32*0.3)*C32</f>
        <v>3.276467167504747E-3</v>
      </c>
      <c r="X32" s="26">
        <f>+I32*I$1+R32*R$1</f>
        <v>2.596912706408275E-3</v>
      </c>
      <c r="Y32" s="26">
        <v>3.3586123772790461E-3</v>
      </c>
      <c r="Z32" s="27">
        <f>+Y32/Y$86</f>
        <v>3.350301509183562E-3</v>
      </c>
      <c r="AA32" s="26">
        <f>+Z32-W32</f>
        <v>7.3834341678815068E-5</v>
      </c>
      <c r="AB32" s="25">
        <f>+IFERROR(Z32/W32,"")</f>
        <v>1.022534741813099</v>
      </c>
      <c r="AC32" s="3"/>
      <c r="AD32" s="3"/>
    </row>
    <row r="33" spans="2:30" x14ac:dyDescent="0.25">
      <c r="B33" s="31" t="s">
        <v>53</v>
      </c>
      <c r="C33" s="30">
        <v>1</v>
      </c>
      <c r="D33" s="13">
        <v>1.2961896490057835E-2</v>
      </c>
      <c r="E33" s="13">
        <v>1.5039723070859448E-2</v>
      </c>
      <c r="F33" s="13">
        <v>2.025094974851965E-2</v>
      </c>
      <c r="G33" s="12">
        <f>+IFERROR(D$5*D33,0)+IFERROR(E$5*E33,0)+IFERROR(F$5*F33,0)</f>
        <v>1.5511399107953853E-2</v>
      </c>
      <c r="H33" s="13">
        <f>+G33*C33</f>
        <v>1.5511399107953853E-2</v>
      </c>
      <c r="I33" s="12">
        <f>+H33/H$86</f>
        <v>1.5860863368743431E-2</v>
      </c>
      <c r="J33" s="14">
        <f>+I33/(I$86-I$43-I$25)</f>
        <v>1.8884149784532223E-2</v>
      </c>
      <c r="K33" s="13">
        <f>+G33-F33</f>
        <v>-4.7395506405657969E-3</v>
      </c>
      <c r="L33" s="29">
        <f>+IFERROR(G33/F33,"")</f>
        <v>0.7659590933056234</v>
      </c>
      <c r="N33" s="13">
        <v>1.4030094292135963E-2</v>
      </c>
      <c r="O33" s="13">
        <v>8.2294457851554183E-3</v>
      </c>
      <c r="P33" s="12">
        <f>+N33*N$5+O33*O$5</f>
        <v>1.2579932165390828E-2</v>
      </c>
      <c r="Q33" s="13">
        <f>+P33*C33</f>
        <v>1.2579932165390828E-2</v>
      </c>
      <c r="R33" s="12">
        <f>+Q33/Q$86</f>
        <v>1.3799185223708901E-2</v>
      </c>
      <c r="S33" s="14">
        <f>+R33/(R$86-R$43-R$25)</f>
        <v>1.6652096597313547E-2</v>
      </c>
      <c r="T33" s="13">
        <f>+P33-O33</f>
        <v>4.3504863802354098E-3</v>
      </c>
      <c r="U33" s="29">
        <f>+IFERROR(P33/O33,"")</f>
        <v>1.5286487685577781</v>
      </c>
      <c r="W33" s="28">
        <f>+(F33*0.7+O33*0.3)*C33</f>
        <v>1.664449855951038E-2</v>
      </c>
      <c r="X33" s="26">
        <f>+I33*I$1+R33*R$1</f>
        <v>1.5242359925233073E-2</v>
      </c>
      <c r="Y33" s="26">
        <v>1.5338148873028371E-2</v>
      </c>
      <c r="Z33" s="27">
        <f>+Y33/Y$86</f>
        <v>1.530019470690459E-2</v>
      </c>
      <c r="AA33" s="26">
        <f>+Z33-W33</f>
        <v>-1.3443038526057896E-3</v>
      </c>
      <c r="AB33" s="25">
        <f>+IFERROR(Z33/W33,"")</f>
        <v>0.91923434354003553</v>
      </c>
      <c r="AC33" s="3"/>
      <c r="AD33" s="3"/>
    </row>
    <row r="34" spans="2:30" x14ac:dyDescent="0.25">
      <c r="B34" s="31" t="s">
        <v>52</v>
      </c>
      <c r="C34" s="30">
        <v>1</v>
      </c>
      <c r="D34" s="13">
        <v>4.7963805289038932E-3</v>
      </c>
      <c r="E34" s="13">
        <v>2.1576407426512072E-3</v>
      </c>
      <c r="F34" s="13">
        <v>1.361004323562708E-4</v>
      </c>
      <c r="G34" s="12">
        <f>+IFERROR(D$5*D34,0)+IFERROR(E$5*E34,0)+IFERROR(F$5*F34,0)</f>
        <v>2.7077515795785475E-3</v>
      </c>
      <c r="H34" s="13">
        <f>+G34*C34</f>
        <v>2.7077515795785475E-3</v>
      </c>
      <c r="I34" s="12">
        <f>+H34/H$86</f>
        <v>2.768755902758783E-3</v>
      </c>
      <c r="J34" s="14">
        <f>+I34/(I$86-I$43-I$25)</f>
        <v>3.29651671343077E-3</v>
      </c>
      <c r="K34" s="13">
        <f>+G34-F34</f>
        <v>2.5716511472222768E-3</v>
      </c>
      <c r="L34" s="29">
        <f>+IFERROR(G34/F34,"")</f>
        <v>19.895245979016821</v>
      </c>
      <c r="N34" s="13">
        <v>7.3259102696849416E-3</v>
      </c>
      <c r="O34" s="13">
        <v>1.2279339722691214E-2</v>
      </c>
      <c r="P34" s="12">
        <f>+N34*N$5+O34*O$5</f>
        <v>8.5642676329365092E-3</v>
      </c>
      <c r="Q34" s="13">
        <f>+P34*C34</f>
        <v>8.5642676329365092E-3</v>
      </c>
      <c r="R34" s="12">
        <f>+Q34/Q$86</f>
        <v>9.3943205590118796E-3</v>
      </c>
      <c r="S34" s="14">
        <f>+R34/(R$86-R$43-R$25)</f>
        <v>1.1336548562738132E-2</v>
      </c>
      <c r="T34" s="13">
        <f>+P34-O34</f>
        <v>-3.7150720897547052E-3</v>
      </c>
      <c r="U34" s="29">
        <f>+IFERROR(P34/O34,"")</f>
        <v>0.6974534320530642</v>
      </c>
      <c r="W34" s="28">
        <f>+(F34*0.7+O34*0.3)*C34</f>
        <v>3.7790722194567536E-3</v>
      </c>
      <c r="X34" s="26">
        <f>+I34*I$1+R34*R$1</f>
        <v>4.7564252996347119E-3</v>
      </c>
      <c r="Y34" s="26">
        <v>5.4709241486818206E-3</v>
      </c>
      <c r="Z34" s="27">
        <f>+Y34/Y$86</f>
        <v>5.4573863765746003E-3</v>
      </c>
      <c r="AA34" s="26">
        <f>+Z34-W34</f>
        <v>1.6783141571178467E-3</v>
      </c>
      <c r="AB34" s="25">
        <f>+IFERROR(Z34/W34,"")</f>
        <v>1.4441074580361173</v>
      </c>
      <c r="AC34" s="3"/>
      <c r="AD34" s="3"/>
    </row>
    <row r="35" spans="2:30" x14ac:dyDescent="0.25">
      <c r="B35" s="31" t="s">
        <v>51</v>
      </c>
      <c r="C35" s="30">
        <v>1</v>
      </c>
      <c r="D35" s="13">
        <v>2.537766715205737E-3</v>
      </c>
      <c r="E35" s="13">
        <v>0</v>
      </c>
      <c r="F35" s="13">
        <v>0</v>
      </c>
      <c r="G35" s="12">
        <f>+IFERROR(D$5*D35,0)+IFERROR(E$5*E35,0)+IFERROR(F$5*F35,0)</f>
        <v>1.0151066860822949E-3</v>
      </c>
      <c r="H35" s="13">
        <f>+G35*C35</f>
        <v>1.0151066860822949E-3</v>
      </c>
      <c r="I35" s="12">
        <f>+H35/H$86</f>
        <v>1.0379765449006657E-3</v>
      </c>
      <c r="J35" s="14">
        <f>+I35/(I$86-I$43-I$25)</f>
        <v>1.2358283462275553E-3</v>
      </c>
      <c r="K35" s="13">
        <f>+G35-F35</f>
        <v>1.0151066860822949E-3</v>
      </c>
      <c r="L35" s="29" t="str">
        <f>+IFERROR(G35/F35,"")</f>
        <v/>
      </c>
      <c r="N35" s="13">
        <v>3.0815638993751259E-3</v>
      </c>
      <c r="O35" s="13">
        <v>2.1697821371998074E-3</v>
      </c>
      <c r="P35" s="12">
        <f>+N35*N$5+O35*O$5</f>
        <v>2.8536184588312963E-3</v>
      </c>
      <c r="Q35" s="13">
        <f>+P35*C35</f>
        <v>2.8536184588312963E-3</v>
      </c>
      <c r="R35" s="12">
        <f>+Q35/Q$86</f>
        <v>3.1301925283461515E-3</v>
      </c>
      <c r="S35" s="14">
        <f>+R35/(R$86-R$43-R$25)</f>
        <v>3.7773439159764712E-3</v>
      </c>
      <c r="T35" s="13">
        <f>+P35-O35</f>
        <v>6.8383632163148897E-4</v>
      </c>
      <c r="U35" s="29">
        <f>+IFERROR(P35/O35,"")</f>
        <v>1.3151635871212433</v>
      </c>
      <c r="W35" s="28">
        <f>+(F35*0.7+O35*0.3)*C35</f>
        <v>6.5093464115994224E-4</v>
      </c>
      <c r="X35" s="26">
        <f>+I35*I$1+R35*R$1</f>
        <v>1.6656413399343114E-3</v>
      </c>
      <c r="Y35" s="26">
        <v>1.2149641324900907E-3</v>
      </c>
      <c r="Z35" s="27">
        <f>+Y35/Y$86</f>
        <v>1.2119577103396283E-3</v>
      </c>
      <c r="AA35" s="26">
        <f>+Z35-W35</f>
        <v>5.6102306917968608E-4</v>
      </c>
      <c r="AB35" s="25">
        <f>+IFERROR(Z35/W35,"")</f>
        <v>1.8618731185975339</v>
      </c>
      <c r="AC35" s="3"/>
      <c r="AD35" s="3"/>
    </row>
    <row r="36" spans="2:30" x14ac:dyDescent="0.25">
      <c r="B36" s="31" t="s">
        <v>50</v>
      </c>
      <c r="C36" s="30">
        <v>1</v>
      </c>
      <c r="D36" s="13">
        <v>1.1729007580404238E-2</v>
      </c>
      <c r="E36" s="13">
        <v>8.8714543200371313E-3</v>
      </c>
      <c r="F36" s="13">
        <v>9.4801268167656102E-3</v>
      </c>
      <c r="G36" s="12">
        <f>+IFERROR(D$5*D36,0)+IFERROR(E$5*E36,0)+IFERROR(F$5*F36,0)</f>
        <v>1.0166643748366094E-2</v>
      </c>
      <c r="H36" s="13">
        <f>+G36*C36</f>
        <v>1.0166643748366094E-2</v>
      </c>
      <c r="I36" s="12">
        <f>+H36/H$86</f>
        <v>1.0395693276233115E-2</v>
      </c>
      <c r="J36" s="14">
        <f>+I36/(I$86-I$43-I$25)</f>
        <v>1.2377247340098202E-2</v>
      </c>
      <c r="K36" s="13">
        <f>+G36-F36</f>
        <v>6.8651693160048412E-4</v>
      </c>
      <c r="L36" s="29">
        <f>+IFERROR(G36/F36,"")</f>
        <v>1.0724164291121485</v>
      </c>
      <c r="N36" s="13">
        <v>7.2748148044591747E-3</v>
      </c>
      <c r="O36" s="13">
        <v>1.1743181452112417E-2</v>
      </c>
      <c r="P36" s="12">
        <f>+N36*N$5+O36*O$5</f>
        <v>8.3919064663724851E-3</v>
      </c>
      <c r="Q36" s="13">
        <f>+P36*C36</f>
        <v>8.3919064663724851E-3</v>
      </c>
      <c r="R36" s="12">
        <f>+Q36/Q$86</f>
        <v>9.2052540655267277E-3</v>
      </c>
      <c r="S36" s="14">
        <f>+R36/(R$86-R$43-R$25)</f>
        <v>1.110839353316285E-2</v>
      </c>
      <c r="T36" s="13">
        <f>+P36-O36</f>
        <v>-3.351274985739932E-3</v>
      </c>
      <c r="U36" s="29">
        <f>+IFERROR(P36/O36,"")</f>
        <v>0.71461950073699243</v>
      </c>
      <c r="W36" s="28">
        <f>+(F36*0.7+O36*0.3)*C36</f>
        <v>1.0159043207369652E-2</v>
      </c>
      <c r="X36" s="26">
        <f>+I36*I$1+R36*R$1</f>
        <v>1.00385615130212E-2</v>
      </c>
      <c r="Y36" s="26">
        <v>1.0607319477450717E-2</v>
      </c>
      <c r="Z36" s="27">
        <f>+Y36/Y$86</f>
        <v>1.0581071722985174E-2</v>
      </c>
      <c r="AA36" s="26">
        <f>+Z36-W36</f>
        <v>4.2202851561552214E-4</v>
      </c>
      <c r="AB36" s="25">
        <f>+IFERROR(Z36/W36,"")</f>
        <v>1.0415421518543568</v>
      </c>
      <c r="AC36" s="3"/>
      <c r="AD36" s="3"/>
    </row>
    <row r="37" spans="2:30" x14ac:dyDescent="0.25">
      <c r="B37" s="31" t="s">
        <v>49</v>
      </c>
      <c r="C37" s="30">
        <v>1</v>
      </c>
      <c r="D37" s="13">
        <v>7.4909716903348387E-3</v>
      </c>
      <c r="E37" s="13">
        <v>1.654810977322008E-2</v>
      </c>
      <c r="F37" s="13">
        <v>2.1120818453998023E-2</v>
      </c>
      <c r="G37" s="12">
        <f>+IFERROR(D$5*D37,0)+IFERROR(E$5*E37,0)+IFERROR(F$5*F37,0)</f>
        <v>1.4068431710260468E-2</v>
      </c>
      <c r="H37" s="13">
        <f>+G37*C37</f>
        <v>1.4068431710260468E-2</v>
      </c>
      <c r="I37" s="12">
        <f>+H37/H$86</f>
        <v>1.4385386618962021E-2</v>
      </c>
      <c r="J37" s="14">
        <f>+I37/(I$86-I$43-I$25)</f>
        <v>1.712742801607061E-2</v>
      </c>
      <c r="K37" s="13">
        <f>+G37-F37</f>
        <v>-7.0523867437375549E-3</v>
      </c>
      <c r="L37" s="29">
        <f>+IFERROR(G37/F37,"")</f>
        <v>0.66609311286407147</v>
      </c>
      <c r="N37" s="13">
        <v>6.798841500631589E-3</v>
      </c>
      <c r="O37" s="13">
        <v>6.2390577810506782E-3</v>
      </c>
      <c r="P37" s="12">
        <f>+N37*N$5+O37*O$5</f>
        <v>6.6588955707363616E-3</v>
      </c>
      <c r="Q37" s="13">
        <f>+P37*C37</f>
        <v>6.6588955707363616E-3</v>
      </c>
      <c r="R37" s="12">
        <f>+Q37/Q$86</f>
        <v>7.304278922800625E-3</v>
      </c>
      <c r="S37" s="14">
        <f>+R37/(R$86-R$43-R$25)</f>
        <v>8.8144014464866787E-3</v>
      </c>
      <c r="T37" s="13">
        <f>+P37-O37</f>
        <v>4.1983778968568333E-4</v>
      </c>
      <c r="U37" s="29">
        <f>+IFERROR(P37/O37,"")</f>
        <v>1.067291857908548</v>
      </c>
      <c r="W37" s="28">
        <f>+(F37*0.7+O37*0.3)*C37</f>
        <v>1.6656290252113817E-2</v>
      </c>
      <c r="X37" s="26">
        <f>+I37*I$1+R37*R$1</f>
        <v>1.2261054310113602E-2</v>
      </c>
      <c r="Y37" s="26">
        <v>1.4893158174917528E-2</v>
      </c>
      <c r="Z37" s="27">
        <f>+Y37/Y$86</f>
        <v>1.4856305135860609E-2</v>
      </c>
      <c r="AA37" s="26">
        <f>+Z37-W37</f>
        <v>-1.7999851162532072E-3</v>
      </c>
      <c r="AB37" s="25">
        <f>+IFERROR(Z37/W37,"")</f>
        <v>0.89193361252666847</v>
      </c>
      <c r="AC37" s="3"/>
      <c r="AD37" s="3"/>
    </row>
    <row r="38" spans="2:30" x14ac:dyDescent="0.25">
      <c r="B38" s="31" t="s">
        <v>48</v>
      </c>
      <c r="C38" s="30">
        <v>1</v>
      </c>
      <c r="D38" s="13">
        <v>6.1317392838389556E-3</v>
      </c>
      <c r="E38" s="13">
        <v>5.5874118935854067E-3</v>
      </c>
      <c r="F38" s="13">
        <v>4.1656863488676605E-3</v>
      </c>
      <c r="G38" s="12">
        <f>+IFERROR(D$5*D38,0)+IFERROR(E$5*E38,0)+IFERROR(F$5*F38,0)</f>
        <v>5.4497114635073899E-3</v>
      </c>
      <c r="H38" s="13">
        <f>+G38*C38</f>
        <v>5.4497114635073899E-3</v>
      </c>
      <c r="I38" s="12">
        <f>+H38/H$86</f>
        <v>5.5724908062898563E-3</v>
      </c>
      <c r="J38" s="14">
        <f>+I38/(I$86-I$43-I$25)</f>
        <v>6.6346798791725109E-3</v>
      </c>
      <c r="K38" s="13">
        <f>+G38-F38</f>
        <v>1.2840251146397294E-3</v>
      </c>
      <c r="L38" s="29">
        <f>+IFERROR(G38/F38,"")</f>
        <v>1.3082385487300934</v>
      </c>
      <c r="N38" s="13">
        <v>6.6563142647917822E-3</v>
      </c>
      <c r="O38" s="13">
        <v>4.3334660380294583E-3</v>
      </c>
      <c r="P38" s="12">
        <f>+N38*N$5+O38*O$5</f>
        <v>6.0756022081012015E-3</v>
      </c>
      <c r="Q38" s="13">
        <f>+P38*C38</f>
        <v>6.0756022081012015E-3</v>
      </c>
      <c r="R38" s="12">
        <f>+Q38/Q$86</f>
        <v>6.6644524877339526E-3</v>
      </c>
      <c r="S38" s="14">
        <f>+R38/(R$86-R$43-R$25)</f>
        <v>8.0422941496051809E-3</v>
      </c>
      <c r="T38" s="13">
        <f>+P38-O38</f>
        <v>1.7421361700717432E-3</v>
      </c>
      <c r="U38" s="29">
        <f>+IFERROR(P38/O38,"")</f>
        <v>1.4020191123648309</v>
      </c>
      <c r="W38" s="28">
        <f>+(F38*0.7+O38*0.3)*C38</f>
        <v>4.2160202556161992E-3</v>
      </c>
      <c r="X38" s="26">
        <f>+I38*I$1+R38*R$1</f>
        <v>5.9000793107230852E-3</v>
      </c>
      <c r="Y38" s="26">
        <v>4.7784805713442548E-3</v>
      </c>
      <c r="Z38" s="27">
        <f>+Y38/Y$86</f>
        <v>4.7666562471102543E-3</v>
      </c>
      <c r="AA38" s="26">
        <f>+Z38-W38</f>
        <v>5.506359914940551E-4</v>
      </c>
      <c r="AB38" s="25">
        <f>+IFERROR(Z38/W38,"")</f>
        <v>1.1306056323521092</v>
      </c>
      <c r="AC38" s="3"/>
      <c r="AD38" s="3"/>
    </row>
    <row r="39" spans="2:30" x14ac:dyDescent="0.25">
      <c r="B39" s="31" t="s">
        <v>47</v>
      </c>
      <c r="C39" s="30">
        <v>1</v>
      </c>
      <c r="D39" s="13">
        <v>1.2770670133056336E-2</v>
      </c>
      <c r="E39" s="13">
        <v>2.1736841254174268E-2</v>
      </c>
      <c r="F39" s="13">
        <v>3.6944559964878596E-2</v>
      </c>
      <c r="G39" s="12">
        <f>+IFERROR(D$5*D39,0)+IFERROR(E$5*E39,0)+IFERROR(F$5*F39,0)</f>
        <v>2.1952302483403179E-2</v>
      </c>
      <c r="H39" s="13">
        <f>+G39*C39</f>
        <v>2.1952302483403179E-2</v>
      </c>
      <c r="I39" s="12">
        <f>+H39/H$86</f>
        <v>2.2446877157589595E-2</v>
      </c>
      <c r="J39" s="14">
        <f>+I39/(I$86-I$43-I$25)</f>
        <v>2.6725543281222987E-2</v>
      </c>
      <c r="K39" s="13">
        <f>+G39-F39</f>
        <v>-1.4992257481475417E-2</v>
      </c>
      <c r="L39" s="29">
        <f>+IFERROR(G39/F39,"")</f>
        <v>0.59419580323252386</v>
      </c>
      <c r="N39" s="13">
        <v>2.0046067468311697E-3</v>
      </c>
      <c r="O39" s="13">
        <v>2.9056598197847467E-3</v>
      </c>
      <c r="P39" s="12">
        <f>+N39*N$5+O39*O$5</f>
        <v>2.2298700150695638E-3</v>
      </c>
      <c r="Q39" s="13">
        <f>+P39*C39</f>
        <v>2.2298700150695638E-3</v>
      </c>
      <c r="R39" s="12">
        <f>+Q39/Q$86</f>
        <v>2.4459900862894286E-3</v>
      </c>
      <c r="S39" s="14">
        <f>+R39/(R$86-R$43-R$25)</f>
        <v>2.9516860983198941E-3</v>
      </c>
      <c r="T39" s="13">
        <f>+P39-O39</f>
        <v>-6.7578980471518293E-4</v>
      </c>
      <c r="U39" s="29">
        <f>+IFERROR(P39/O39,"")</f>
        <v>0.76742294465659577</v>
      </c>
      <c r="W39" s="28">
        <f>+(F39*0.7+O39*0.3)*C39</f>
        <v>2.673288992135044E-2</v>
      </c>
      <c r="X39" s="26">
        <f>+I39*I$1+R39*R$1</f>
        <v>1.6446611036199543E-2</v>
      </c>
      <c r="Y39" s="26">
        <v>1.9496133262145946E-2</v>
      </c>
      <c r="Z39" s="27">
        <f>+Y39/Y$86</f>
        <v>1.9447890186222744E-2</v>
      </c>
      <c r="AA39" s="26">
        <f>+Z39-W39</f>
        <v>-7.2849997351276952E-3</v>
      </c>
      <c r="AB39" s="25">
        <f>+IFERROR(Z39/W39,"")</f>
        <v>0.72748925549910448</v>
      </c>
      <c r="AC39" s="3"/>
      <c r="AD39" s="3"/>
    </row>
    <row r="40" spans="2:30" x14ac:dyDescent="0.25">
      <c r="B40" s="31" t="s">
        <v>46</v>
      </c>
      <c r="C40" s="30">
        <v>1</v>
      </c>
      <c r="D40" s="13">
        <v>7.2321818071878128E-4</v>
      </c>
      <c r="E40" s="13">
        <v>0</v>
      </c>
      <c r="F40" s="13">
        <v>0</v>
      </c>
      <c r="G40" s="12">
        <f>+IFERROR(D$5*D40,0)+IFERROR(E$5*E40,0)+IFERROR(F$5*F40,0)</f>
        <v>2.8928727228751252E-4</v>
      </c>
      <c r="H40" s="13">
        <f>+G40*C40</f>
        <v>2.8928727228751252E-4</v>
      </c>
      <c r="I40" s="12">
        <f>+H40/H$86</f>
        <v>2.9580477351755631E-4</v>
      </c>
      <c r="J40" s="14">
        <f>+I40/(I$86-I$43-I$25)</f>
        <v>3.5218900259196379E-4</v>
      </c>
      <c r="K40" s="13">
        <f>+G40-F40</f>
        <v>2.8928727228751252E-4</v>
      </c>
      <c r="L40" s="29" t="str">
        <f>+IFERROR(G40/F40,"")</f>
        <v/>
      </c>
      <c r="N40" s="13">
        <v>7.08395691349017E-4</v>
      </c>
      <c r="O40" s="13">
        <v>2.022432907381781E-3</v>
      </c>
      <c r="P40" s="12">
        <f>+N40*N$5+O40*O$5</f>
        <v>1.0369049953572081E-3</v>
      </c>
      <c r="Q40" s="13">
        <f>+P40*C40</f>
        <v>1.0369049953572081E-3</v>
      </c>
      <c r="R40" s="12">
        <f>+Q40/Q$86</f>
        <v>1.1374023247667172E-3</v>
      </c>
      <c r="S40" s="14">
        <f>+R40/(R$86-R$43-R$25)</f>
        <v>1.3725544715120289E-3</v>
      </c>
      <c r="T40" s="13">
        <f>+P40-O40</f>
        <v>-9.8552791202457298E-4</v>
      </c>
      <c r="U40" s="29">
        <f>+IFERROR(P40/O40,"")</f>
        <v>0.51270180166301471</v>
      </c>
      <c r="W40" s="28">
        <f>+(F40*0.7+O40*0.3)*C40</f>
        <v>6.0672987221453429E-4</v>
      </c>
      <c r="X40" s="26">
        <f>+I40*I$1+R40*R$1</f>
        <v>5.4828403889230464E-4</v>
      </c>
      <c r="Y40" s="26">
        <v>1E-3</v>
      </c>
      <c r="Z40" s="27">
        <f>+Y40/Y$86</f>
        <v>9.9752550542846013E-4</v>
      </c>
      <c r="AA40" s="26">
        <f>+Z40-W40</f>
        <v>3.9079563321392583E-4</v>
      </c>
      <c r="AB40" s="25">
        <f>+IFERROR(Z40/W40,"")</f>
        <v>1.6441015204798486</v>
      </c>
      <c r="AC40" s="3"/>
      <c r="AD40" s="3"/>
    </row>
    <row r="41" spans="2:30" x14ac:dyDescent="0.25">
      <c r="B41" s="31" t="s">
        <v>45</v>
      </c>
      <c r="C41" s="30">
        <v>1</v>
      </c>
      <c r="D41" s="13">
        <v>2.5830420064051212E-2</v>
      </c>
      <c r="E41" s="13">
        <v>2.8378131291026436E-2</v>
      </c>
      <c r="F41" s="13">
        <v>1.3740487938675716E-2</v>
      </c>
      <c r="G41" s="12">
        <f>+IFERROR(D$5*D41,0)+IFERROR(E$5*E41,0)+IFERROR(F$5*F41,0)</f>
        <v>2.3699635962148666E-2</v>
      </c>
      <c r="H41" s="13">
        <f>+G41*C41</f>
        <v>2.3699635962148666E-2</v>
      </c>
      <c r="I41" s="12">
        <f>+H41/H$86</f>
        <v>2.4233577207864374E-2</v>
      </c>
      <c r="J41" s="14">
        <f>+I41/(I$86-I$43-I$25)</f>
        <v>2.8852811550610598E-2</v>
      </c>
      <c r="K41" s="13">
        <f>+G41-F41</f>
        <v>9.9591480234729503E-3</v>
      </c>
      <c r="L41" s="29">
        <f>+IFERROR(G41/F41,"")</f>
        <v>1.7248030832617429</v>
      </c>
      <c r="N41" s="13">
        <v>2.6442382444163325E-2</v>
      </c>
      <c r="O41" s="13">
        <v>5.0088911241223831E-3</v>
      </c>
      <c r="P41" s="12">
        <f>+N41*N$5+O41*O$5</f>
        <v>2.1084009614153087E-2</v>
      </c>
      <c r="Q41" s="13">
        <f>+P41*C41</f>
        <v>2.1084009614153087E-2</v>
      </c>
      <c r="R41" s="12">
        <f>+Q41/Q$86</f>
        <v>2.3127481937031479E-2</v>
      </c>
      <c r="S41" s="14">
        <f>+R41/(R$86-R$43-R$25)</f>
        <v>2.7908971220009522E-2</v>
      </c>
      <c r="T41" s="13">
        <f>+P41-O41</f>
        <v>1.6075118490030703E-2</v>
      </c>
      <c r="U41" s="29">
        <f>+IFERROR(P41/O41,"")</f>
        <v>4.2093168111828856</v>
      </c>
      <c r="W41" s="28">
        <f>+(F41*0.7+O41*0.3)*C41</f>
        <v>1.1121008894309716E-2</v>
      </c>
      <c r="X41" s="26">
        <f>+I41*I$1+R41*R$1</f>
        <v>2.3901748626614507E-2</v>
      </c>
      <c r="Y41" s="26">
        <v>2.0220088519458293E-2</v>
      </c>
      <c r="Z41" s="27">
        <f>+Y41/Y$86</f>
        <v>2.0170054020180836E-2</v>
      </c>
      <c r="AA41" s="26">
        <f>+Z41-W41</f>
        <v>9.0490451258711194E-3</v>
      </c>
      <c r="AB41" s="25">
        <f>+IFERROR(Z41/W41,"")</f>
        <v>1.8136892265683955</v>
      </c>
      <c r="AC41" s="3"/>
      <c r="AD41" s="3"/>
    </row>
    <row r="42" spans="2:30" x14ac:dyDescent="0.25">
      <c r="B42" s="31" t="s">
        <v>44</v>
      </c>
      <c r="C42" s="30">
        <v>1</v>
      </c>
      <c r="D42" s="13">
        <v>2.7732411138457178E-2</v>
      </c>
      <c r="E42" s="13">
        <v>2.927732713526441E-2</v>
      </c>
      <c r="F42" s="13">
        <v>1.6439779447529265E-2</v>
      </c>
      <c r="G42" s="12">
        <f>+IFERROR(D$5*D42,0)+IFERROR(E$5*E42,0)+IFERROR(F$5*F42,0)</f>
        <v>2.5449973814607733E-2</v>
      </c>
      <c r="H42" s="13">
        <f>+G42*C42</f>
        <v>2.5449973814607733E-2</v>
      </c>
      <c r="I42" s="12">
        <f>+H42/H$86</f>
        <v>2.6023349318928003E-2</v>
      </c>
      <c r="J42" s="14">
        <f>+I42/(I$86-I$43-I$25)</f>
        <v>3.0983737455445606E-2</v>
      </c>
      <c r="K42" s="13">
        <f>+G42-F42</f>
        <v>9.0101943670784675E-3</v>
      </c>
      <c r="L42" s="29">
        <f>+IFERROR(G42/F42,"")</f>
        <v>1.5480727035199131</v>
      </c>
      <c r="N42" s="13">
        <v>1.0004934192941524E-2</v>
      </c>
      <c r="O42" s="13">
        <v>2.7558189713258715E-3</v>
      </c>
      <c r="P42" s="12">
        <f>+N42*N$5+O42*O$5</f>
        <v>8.1926553875376115E-3</v>
      </c>
      <c r="Q42" s="13">
        <f>+P42*C42</f>
        <v>8.1926553875376115E-3</v>
      </c>
      <c r="R42" s="12">
        <f>+Q42/Q$86</f>
        <v>8.9866914765780754E-3</v>
      </c>
      <c r="S42" s="14">
        <f>+R42/(R$86-R$43-R$25)</f>
        <v>1.0844644240380064E-2</v>
      </c>
      <c r="T42" s="13">
        <f>+P42-O42</f>
        <v>5.43683641621174E-3</v>
      </c>
      <c r="U42" s="29">
        <f>+IFERROR(P42/O42,"")</f>
        <v>2.9728568794908852</v>
      </c>
      <c r="W42" s="28">
        <f>+(F42*0.7+O42*0.3)*C42</f>
        <v>1.2334591304668248E-2</v>
      </c>
      <c r="X42" s="26">
        <f>+I42*I$1+R42*R$1</f>
        <v>2.0912351966223024E-2</v>
      </c>
      <c r="Y42" s="26">
        <v>1.5680294824358232E-2</v>
      </c>
      <c r="Z42" s="27">
        <f>+Y42/Y$86</f>
        <v>1.5641494019935212E-2</v>
      </c>
      <c r="AA42" s="26">
        <f>+Z42-W42</f>
        <v>3.3069027152669642E-3</v>
      </c>
      <c r="AB42" s="25">
        <f>+IFERROR(Z42/W42,"")</f>
        <v>1.2680999016169596</v>
      </c>
      <c r="AC42" s="3"/>
      <c r="AD42" s="3"/>
    </row>
    <row r="43" spans="2:30" x14ac:dyDescent="0.25">
      <c r="B43" s="31" t="s">
        <v>43</v>
      </c>
      <c r="C43" s="30">
        <v>1</v>
      </c>
      <c r="D43" s="13">
        <v>7.2099576818937791E-2</v>
      </c>
      <c r="E43" s="13">
        <v>8.9189136903608343E-2</v>
      </c>
      <c r="F43" s="13">
        <v>3.6033313750198429E-2</v>
      </c>
      <c r="G43" s="12">
        <f>+IFERROR(D$5*D43,0)+IFERROR(E$5*E43,0)+IFERROR(F$5*F43,0)</f>
        <v>6.906435708138764E-2</v>
      </c>
      <c r="H43" s="13">
        <f>+G43*C43</f>
        <v>6.906435708138764E-2</v>
      </c>
      <c r="I43" s="12">
        <f>+H43/H$86</f>
        <v>7.0620343380649236E-2</v>
      </c>
      <c r="J43" s="45">
        <v>0</v>
      </c>
      <c r="K43" s="13">
        <f>+G43-F43</f>
        <v>3.3031043331189211E-2</v>
      </c>
      <c r="L43" s="29">
        <f>+IFERROR(G43/F43,"")</f>
        <v>1.9166807016467453</v>
      </c>
      <c r="N43" s="13">
        <v>1.9851974609848499E-2</v>
      </c>
      <c r="O43" s="13">
        <v>2.1648959298236285E-2</v>
      </c>
      <c r="P43" s="12">
        <f>+N43*N$5+O43*O$5</f>
        <v>2.0301220781945448E-2</v>
      </c>
      <c r="Q43" s="13">
        <f>+P43*C43</f>
        <v>2.0301220781945448E-2</v>
      </c>
      <c r="R43" s="12">
        <f>+Q43/Q$86</f>
        <v>2.2268824835811059E-2</v>
      </c>
      <c r="S43" s="45">
        <v>0</v>
      </c>
      <c r="T43" s="13">
        <f>+P43-O43</f>
        <v>-1.3477385162908376E-3</v>
      </c>
      <c r="U43" s="29">
        <f>+IFERROR(P43/O43,"")</f>
        <v>0.93774580580413225</v>
      </c>
      <c r="W43" s="28">
        <f>+(F43*0.7+O43*0.3)*C43</f>
        <v>3.1718007414609783E-2</v>
      </c>
      <c r="X43" s="26">
        <f>+I43*I$1+R43*R$1</f>
        <v>5.6114887817197784E-2</v>
      </c>
      <c r="Y43" s="26">
        <v>5.2111928514046661E-2</v>
      </c>
      <c r="Z43" s="27">
        <f>+Y43/Y$86</f>
        <v>5.1982977829826173E-2</v>
      </c>
      <c r="AA43" s="26">
        <f>+Z43-W43</f>
        <v>2.0264970415216389E-2</v>
      </c>
      <c r="AB43" s="25">
        <f>+IFERROR(Z43/W43,"")</f>
        <v>1.6389105768946268</v>
      </c>
      <c r="AC43" s="3"/>
      <c r="AD43" s="3"/>
    </row>
    <row r="44" spans="2:30" x14ac:dyDescent="0.25">
      <c r="B44" s="31" t="s">
        <v>42</v>
      </c>
      <c r="C44" s="30">
        <v>1</v>
      </c>
      <c r="D44" s="13">
        <v>4.0825594875288328E-4</v>
      </c>
      <c r="E44" s="13">
        <v>2.6139177014229751E-4</v>
      </c>
      <c r="F44" s="13">
        <v>0</v>
      </c>
      <c r="G44" s="12">
        <f>+IFERROR(D$5*D44,0)+IFERROR(E$5*E44,0)+IFERROR(F$5*F44,0)</f>
        <v>2.5478949905095741E-4</v>
      </c>
      <c r="H44" s="13">
        <f>+G44*C44</f>
        <v>2.5478949905095741E-4</v>
      </c>
      <c r="I44" s="12">
        <f>+H44/H$86</f>
        <v>2.6052978226610157E-4</v>
      </c>
      <c r="J44" s="14">
        <f>+I44/(I$86-I$43-I$25)</f>
        <v>3.1019014017484749E-4</v>
      </c>
      <c r="K44" s="13">
        <f>+G44-F44</f>
        <v>2.5478949905095741E-4</v>
      </c>
      <c r="L44" s="29" t="str">
        <f>+IFERROR(G44/F44,"")</f>
        <v/>
      </c>
      <c r="N44" s="13">
        <v>8.2901648798573463E-4</v>
      </c>
      <c r="O44" s="13">
        <v>1.5573604382208592E-3</v>
      </c>
      <c r="P44" s="12">
        <f>+N44*N$5+O44*O$5</f>
        <v>1.0111024755445159E-3</v>
      </c>
      <c r="Q44" s="13">
        <f>+P44*C44</f>
        <v>1.0111024755445159E-3</v>
      </c>
      <c r="R44" s="12">
        <f>+Q44/Q$86</f>
        <v>1.1090990123598895E-3</v>
      </c>
      <c r="S44" s="14">
        <f>+R44/(R$86-R$43-R$25)</f>
        <v>1.3383995931926435E-3</v>
      </c>
      <c r="T44" s="13">
        <f>+P44-O44</f>
        <v>-5.4625796267634323E-4</v>
      </c>
      <c r="U44" s="29">
        <f>+IFERROR(P44/O44,"")</f>
        <v>0.64924114593511018</v>
      </c>
      <c r="W44" s="28">
        <f>+(F44*0.7+O44*0.3)*C44</f>
        <v>4.6720813146625774E-4</v>
      </c>
      <c r="X44" s="26">
        <f>+I44*I$1+R44*R$1</f>
        <v>5.1510055129423801E-4</v>
      </c>
      <c r="Y44" s="26">
        <v>1E-3</v>
      </c>
      <c r="Z44" s="27">
        <f>+Y44/Y$86</f>
        <v>9.9752550542846013E-4</v>
      </c>
      <c r="AA44" s="26">
        <f>+Z44-W44</f>
        <v>5.3031737396220234E-4</v>
      </c>
      <c r="AB44" s="25">
        <f>+IFERROR(Z44/W44,"")</f>
        <v>2.1350773632682429</v>
      </c>
      <c r="AC44" s="3"/>
      <c r="AD44" s="3"/>
    </row>
    <row r="45" spans="2:30" x14ac:dyDescent="0.25">
      <c r="B45" s="31" t="s">
        <v>41</v>
      </c>
      <c r="C45" s="30">
        <v>1</v>
      </c>
      <c r="D45" s="13">
        <v>1.5038400654637765E-3</v>
      </c>
      <c r="E45" s="13">
        <v>0</v>
      </c>
      <c r="F45" s="13">
        <v>0</v>
      </c>
      <c r="G45" s="12">
        <f>+IFERROR(D$5*D45,0)+IFERROR(E$5*E45,0)+IFERROR(F$5*F45,0)</f>
        <v>6.0153602618551064E-4</v>
      </c>
      <c r="H45" s="13">
        <f>+G45*C45</f>
        <v>6.0153602618551064E-4</v>
      </c>
      <c r="I45" s="12">
        <f>+H45/H$86</f>
        <v>6.1508833963358814E-4</v>
      </c>
      <c r="J45" s="14">
        <f>+I45/(I$86-I$43-I$25)</f>
        <v>7.323321603822713E-4</v>
      </c>
      <c r="K45" s="13">
        <f>+G45-F45</f>
        <v>6.0153602618551064E-4</v>
      </c>
      <c r="L45" s="29" t="str">
        <f>+IFERROR(G45/F45,"")</f>
        <v/>
      </c>
      <c r="N45" s="13">
        <v>3.3213933262983236E-3</v>
      </c>
      <c r="O45" s="13">
        <v>4.5964462418345408E-3</v>
      </c>
      <c r="P45" s="12">
        <f>+N45*N$5+O45*O$5</f>
        <v>3.6401565551823778E-3</v>
      </c>
      <c r="Q45" s="13">
        <f>+P45*C45</f>
        <v>3.6401565551823778E-3</v>
      </c>
      <c r="R45" s="12">
        <f>+Q45/Q$86</f>
        <v>3.9929622741887976E-3</v>
      </c>
      <c r="S45" s="14">
        <f>+R45/(R$86-R$43-R$25)</f>
        <v>4.8184869194290983E-3</v>
      </c>
      <c r="T45" s="13">
        <f>+P45-O45</f>
        <v>-9.56289686652163E-4</v>
      </c>
      <c r="U45" s="29">
        <f>+IFERROR(P45/O45,"")</f>
        <v>0.7919502075432765</v>
      </c>
      <c r="W45" s="28">
        <f>+(F45*0.7+O45*0.3)*C45</f>
        <v>1.3789338725503622E-3</v>
      </c>
      <c r="X45" s="26">
        <f>+I45*I$1+R45*R$1</f>
        <v>1.628450520000151E-3</v>
      </c>
      <c r="Y45" s="26">
        <v>2.1892189258695626E-3</v>
      </c>
      <c r="Z45" s="27">
        <f>+Y45/Y$86</f>
        <v>2.183801715521586E-3</v>
      </c>
      <c r="AA45" s="26">
        <f>+Z45-W45</f>
        <v>8.0486784297122377E-4</v>
      </c>
      <c r="AB45" s="25">
        <f>+IFERROR(Z45/W45,"")</f>
        <v>1.5836884994946181</v>
      </c>
      <c r="AC45" s="3"/>
      <c r="AD45" s="3"/>
    </row>
    <row r="46" spans="2:30" x14ac:dyDescent="0.25">
      <c r="B46" s="31" t="s">
        <v>40</v>
      </c>
      <c r="C46" s="30">
        <v>1</v>
      </c>
      <c r="D46" s="13">
        <v>4.5678552118207892E-3</v>
      </c>
      <c r="E46" s="13">
        <v>1.0177399633217085E-2</v>
      </c>
      <c r="F46" s="13">
        <v>1.1874315029239994E-2</v>
      </c>
      <c r="G46" s="12">
        <f>+IFERROR(D$5*D46,0)+IFERROR(E$5*E46,0)+IFERROR(F$5*F46,0)</f>
        <v>8.3578107136642946E-3</v>
      </c>
      <c r="H46" s="13">
        <f>+G46*C46</f>
        <v>8.3578107136642946E-3</v>
      </c>
      <c r="I46" s="12">
        <f>+H46/H$86</f>
        <v>8.5461081149846071E-3</v>
      </c>
      <c r="J46" s="14">
        <f>+I46/(I$86-I$43-I$25)</f>
        <v>1.0175107241401157E-2</v>
      </c>
      <c r="K46" s="13">
        <f>+G46-F46</f>
        <v>-3.5165043155756994E-3</v>
      </c>
      <c r="L46" s="29">
        <f>+IFERROR(G46/F46,"")</f>
        <v>0.70385623870375191</v>
      </c>
      <c r="N46" s="13">
        <v>5.0571925815113212E-3</v>
      </c>
      <c r="O46" s="13">
        <v>6.293723934741406E-3</v>
      </c>
      <c r="P46" s="12">
        <f>+N46*N$5+O46*O$5</f>
        <v>5.3663254198188428E-3</v>
      </c>
      <c r="Q46" s="13">
        <f>+P46*C46</f>
        <v>5.3663254198188428E-3</v>
      </c>
      <c r="R46" s="12">
        <f>+Q46/Q$86</f>
        <v>5.886432252989582E-3</v>
      </c>
      <c r="S46" s="14">
        <f>+R46/(R$86-R$43-R$25)</f>
        <v>7.1034221877035314E-3</v>
      </c>
      <c r="T46" s="13">
        <f>+P46-O46</f>
        <v>-9.2739851492256321E-4</v>
      </c>
      <c r="U46" s="29">
        <f>+IFERROR(P46/O46,"")</f>
        <v>0.85264709343170964</v>
      </c>
      <c r="W46" s="28">
        <f>+(F46*0.7+O46*0.3)*C46</f>
        <v>1.0200137700890417E-2</v>
      </c>
      <c r="X46" s="26">
        <f>+I46*I$1+R46*R$1</f>
        <v>7.7482053563860988E-3</v>
      </c>
      <c r="Y46" s="26">
        <v>1.0059625842284857E-2</v>
      </c>
      <c r="Z46" s="27">
        <f>+Y46/Y$86</f>
        <v>1.00347333527464E-2</v>
      </c>
      <c r="AA46" s="26">
        <f>+Z46-W46</f>
        <v>-1.6540434814401629E-4</v>
      </c>
      <c r="AB46" s="25">
        <f>+IFERROR(Z46/W46,"")</f>
        <v>0.98378410635284097</v>
      </c>
      <c r="AC46" s="3"/>
      <c r="AD46" s="3"/>
    </row>
    <row r="47" spans="2:30" x14ac:dyDescent="0.25">
      <c r="B47" s="31" t="s">
        <v>39</v>
      </c>
      <c r="C47" s="30">
        <v>1</v>
      </c>
      <c r="D47" s="13">
        <v>5.9343918623064221E-2</v>
      </c>
      <c r="E47" s="13">
        <v>5.9092518971590784E-2</v>
      </c>
      <c r="F47" s="13">
        <v>5.0711371989153632E-2</v>
      </c>
      <c r="G47" s="12">
        <f>+IFERROR(D$5*D47,0)+IFERROR(E$5*E47,0)+IFERROR(F$5*F47,0)</f>
        <v>5.709779208657087E-2</v>
      </c>
      <c r="H47" s="13">
        <f>+G47*C47</f>
        <v>5.709779208657087E-2</v>
      </c>
      <c r="I47" s="12">
        <f>+H47/H$86</f>
        <v>5.8384177509663931E-2</v>
      </c>
      <c r="J47" s="14">
        <f>+I47/(I$86-I$43-I$25)</f>
        <v>6.951295950962845E-2</v>
      </c>
      <c r="K47" s="13">
        <f>+G47-F47</f>
        <v>6.3864200974172378E-3</v>
      </c>
      <c r="L47" s="29">
        <f>+IFERROR(G47/F47,"")</f>
        <v>1.1259366459022877</v>
      </c>
      <c r="N47" s="13">
        <v>3.254947750015319E-2</v>
      </c>
      <c r="O47" s="13">
        <v>1.8570081913013771E-2</v>
      </c>
      <c r="P47" s="12">
        <f>+N47*N$5+O47*O$5</f>
        <v>2.9054628603368333E-2</v>
      </c>
      <c r="Q47" s="13">
        <f>+P47*C47</f>
        <v>2.9054628603368333E-2</v>
      </c>
      <c r="R47" s="12">
        <f>+Q47/Q$86</f>
        <v>3.1870617141081727E-2</v>
      </c>
      <c r="S47" s="14">
        <f>+R47/(R$86-R$43-R$25)</f>
        <v>3.8459705167045111E-2</v>
      </c>
      <c r="T47" s="13">
        <f>+P47-O47</f>
        <v>1.0484546690354563E-2</v>
      </c>
      <c r="U47" s="29">
        <f>+IFERROR(P47/O47,"")</f>
        <v>1.564593454108949</v>
      </c>
      <c r="W47" s="28">
        <f>+(F47*0.7+O47*0.3)*C47</f>
        <v>4.1068984966311672E-2</v>
      </c>
      <c r="X47" s="26">
        <f>+I47*I$1+R47*R$1</f>
        <v>5.0430109399089269E-2</v>
      </c>
      <c r="Y47" s="26">
        <v>4.3103434672763903E-2</v>
      </c>
      <c r="Z47" s="27">
        <f>+Y47/Y$86</f>
        <v>4.2996775457651418E-2</v>
      </c>
      <c r="AA47" s="26">
        <f>+Z47-W47</f>
        <v>1.9277904913397453E-3</v>
      </c>
      <c r="AB47" s="25">
        <f>+IFERROR(Z47/W47,"")</f>
        <v>1.0469403003975162</v>
      </c>
      <c r="AC47" s="3"/>
      <c r="AD47" s="3"/>
    </row>
    <row r="48" spans="2:30" x14ac:dyDescent="0.25">
      <c r="B48" s="31" t="s">
        <v>38</v>
      </c>
      <c r="C48" s="30">
        <v>1</v>
      </c>
      <c r="D48" s="13">
        <v>7.437646761149217E-4</v>
      </c>
      <c r="E48" s="13">
        <v>0</v>
      </c>
      <c r="F48" s="13">
        <v>0</v>
      </c>
      <c r="G48" s="12">
        <f>+IFERROR(D$5*D48,0)+IFERROR(E$5*E48,0)+IFERROR(F$5*F48,0)</f>
        <v>2.9750587044596871E-4</v>
      </c>
      <c r="H48" s="13">
        <f>+G48*C48</f>
        <v>2.9750587044596871E-4</v>
      </c>
      <c r="I48" s="12">
        <f>+H48/H$86</f>
        <v>3.0420853268632386E-4</v>
      </c>
      <c r="J48" s="14">
        <f>+I48/(I$86-I$43-I$25)</f>
        <v>3.6219462733045585E-4</v>
      </c>
      <c r="K48" s="13">
        <f>+G48-F48</f>
        <v>2.9750587044596871E-4</v>
      </c>
      <c r="L48" s="29" t="str">
        <f>+IFERROR(G48/F48,"")</f>
        <v/>
      </c>
      <c r="N48" s="13">
        <v>1.6804094441528626E-3</v>
      </c>
      <c r="O48" s="13">
        <v>4.9902759900290992E-3</v>
      </c>
      <c r="P48" s="12">
        <f>+N48*N$5+O48*O$5</f>
        <v>2.5078760806219215E-3</v>
      </c>
      <c r="Q48" s="13">
        <f>+P48*C48</f>
        <v>2.5078760806219215E-3</v>
      </c>
      <c r="R48" s="12">
        <f>+Q48/Q$86</f>
        <v>2.7509406330360657E-3</v>
      </c>
      <c r="S48" s="14">
        <f>+R48/(R$86-R$43-R$25)</f>
        <v>3.3196836198767297E-3</v>
      </c>
      <c r="T48" s="13">
        <f>+P48-O48</f>
        <v>-2.4823999094071778E-3</v>
      </c>
      <c r="U48" s="29">
        <f>+IFERROR(P48/O48,"")</f>
        <v>0.50255258138684578</v>
      </c>
      <c r="W48" s="28">
        <f>+(F48*0.7+O48*0.3)*C48</f>
        <v>1.4970827970087297E-3</v>
      </c>
      <c r="X48" s="26">
        <f>+I48*I$1+R48*R$1</f>
        <v>1.0382281627912466E-3</v>
      </c>
      <c r="Y48" s="26">
        <v>2.6606535280025599E-3</v>
      </c>
      <c r="Z48" s="27">
        <f>+Y48/Y$86</f>
        <v>2.6540697552907689E-3</v>
      </c>
      <c r="AA48" s="26">
        <f>+Z48-W48</f>
        <v>1.1569869582820393E-3</v>
      </c>
      <c r="AB48" s="25">
        <f>+IFERROR(Z48/W48,"")</f>
        <v>1.7728276355815293</v>
      </c>
      <c r="AC48" s="3"/>
      <c r="AD48" s="3"/>
    </row>
    <row r="49" spans="2:30" x14ac:dyDescent="0.25">
      <c r="B49" s="31" t="s">
        <v>37</v>
      </c>
      <c r="C49" s="30">
        <v>1</v>
      </c>
      <c r="D49" s="13">
        <v>5.4271303325194005E-3</v>
      </c>
      <c r="E49" s="13">
        <v>4.9300079741927292E-3</v>
      </c>
      <c r="F49" s="13">
        <v>1.5505769177878655E-4</v>
      </c>
      <c r="G49" s="12">
        <f>+IFERROR(D$5*D49,0)+IFERROR(E$5*E49,0)+IFERROR(F$5*F49,0)</f>
        <v>3.935119346919912E-3</v>
      </c>
      <c r="H49" s="13">
        <f>+G49*C49</f>
        <v>3.935119346919912E-3</v>
      </c>
      <c r="I49" s="12">
        <f>+H49/H$86</f>
        <v>4.0237756676115106E-3</v>
      </c>
      <c r="J49" s="14">
        <f>+I49/(I$86-I$43-I$25)</f>
        <v>4.7907595343311899E-3</v>
      </c>
      <c r="K49" s="13">
        <f>+G49-F49</f>
        <v>3.7800616551411253E-3</v>
      </c>
      <c r="L49" s="29">
        <f>+IFERROR(G49/F49,"")</f>
        <v>25.378420778596137</v>
      </c>
      <c r="N49" s="13">
        <v>1.9173608746319896E-2</v>
      </c>
      <c r="O49" s="13">
        <v>9.4174404191657048E-3</v>
      </c>
      <c r="P49" s="12">
        <f>+N49*N$5+O49*O$5</f>
        <v>1.6734566664531349E-2</v>
      </c>
      <c r="Q49" s="13">
        <f>+P49*C49</f>
        <v>1.6734566664531349E-2</v>
      </c>
      <c r="R49" s="12">
        <f>+Q49/Q$86</f>
        <v>1.8356488890907966E-2</v>
      </c>
      <c r="S49" s="14">
        <f>+R49/(R$86-R$43-R$25)</f>
        <v>2.215159962297791E-2</v>
      </c>
      <c r="T49" s="13">
        <f>+P49-O49</f>
        <v>7.3171262453656447E-3</v>
      </c>
      <c r="U49" s="29">
        <f>+IFERROR(P49/O49,"")</f>
        <v>1.7769761123706553</v>
      </c>
      <c r="W49" s="28">
        <f>+(F49*0.7+O49*0.3)*C49</f>
        <v>2.9337725099948622E-3</v>
      </c>
      <c r="X49" s="26">
        <f>+I49*I$1+R49*R$1</f>
        <v>8.3235896346004479E-3</v>
      </c>
      <c r="Y49" s="26">
        <v>6.7249836614072817E-3</v>
      </c>
      <c r="Z49" s="27">
        <f>+Y49/Y$86</f>
        <v>6.7083427258434339E-3</v>
      </c>
      <c r="AA49" s="26">
        <f>+Z49-W49</f>
        <v>3.7745702158485718E-3</v>
      </c>
      <c r="AB49" s="25">
        <f>+IFERROR(Z49/W49,"")</f>
        <v>2.2865926730819295</v>
      </c>
      <c r="AC49" s="3"/>
      <c r="AD49" s="3"/>
    </row>
    <row r="50" spans="2:30" x14ac:dyDescent="0.25">
      <c r="B50" s="31" t="s">
        <v>36</v>
      </c>
      <c r="C50" s="30">
        <v>1</v>
      </c>
      <c r="D50" s="13">
        <v>3.0092532724977803E-3</v>
      </c>
      <c r="E50" s="13">
        <v>0</v>
      </c>
      <c r="F50" s="13">
        <v>0</v>
      </c>
      <c r="G50" s="12">
        <f>+IFERROR(D$5*D50,0)+IFERROR(E$5*E50,0)+IFERROR(F$5*F50,0)</f>
        <v>1.2037013089991123E-3</v>
      </c>
      <c r="H50" s="13">
        <f>+G50*C50</f>
        <v>1.2037013089991123E-3</v>
      </c>
      <c r="I50" s="12">
        <f>+H50/H$86</f>
        <v>1.2308201127403638E-3</v>
      </c>
      <c r="J50" s="14">
        <f>+I50/(I$86-I$43-I$25)</f>
        <v>1.4654304010088249E-3</v>
      </c>
      <c r="K50" s="13">
        <f>+G50-F50</f>
        <v>1.2037013089991123E-3</v>
      </c>
      <c r="L50" s="29" t="str">
        <f>+IFERROR(G50/F50,"")</f>
        <v/>
      </c>
      <c r="N50" s="13">
        <v>1.3345740241952045E-3</v>
      </c>
      <c r="O50" s="13">
        <v>3.3414503003544598E-3</v>
      </c>
      <c r="P50" s="12">
        <f>+N50*N$5+O50*O$5</f>
        <v>1.8362930932350184E-3</v>
      </c>
      <c r="Q50" s="13">
        <f>+P50*C50</f>
        <v>1.8362930932350184E-3</v>
      </c>
      <c r="R50" s="12">
        <f>+Q50/Q$86</f>
        <v>2.0142675004464258E-3</v>
      </c>
      <c r="S50" s="14">
        <f>+R50/(R$86-R$43-R$25)</f>
        <v>2.4307070632426757E-3</v>
      </c>
      <c r="T50" s="13">
        <f>+P50-O50</f>
        <v>-1.5051572071194414E-3</v>
      </c>
      <c r="U50" s="29">
        <f>+IFERROR(P50/O50,"")</f>
        <v>0.54954972487252773</v>
      </c>
      <c r="W50" s="28">
        <f>+(F50*0.7+O50*0.3)*C50</f>
        <v>1.0024350901063378E-3</v>
      </c>
      <c r="X50" s="26">
        <f>+I50*I$1+R50*R$1</f>
        <v>1.4658543290521824E-3</v>
      </c>
      <c r="Y50" s="26">
        <v>2.9509247755746541E-3</v>
      </c>
      <c r="Z50" s="27">
        <f>+Y50/Y$86</f>
        <v>2.9436227282364719E-3</v>
      </c>
      <c r="AA50" s="26">
        <f>+Z50-W50</f>
        <v>1.9411876381301341E-3</v>
      </c>
      <c r="AB50" s="25">
        <f>+IFERROR(Z50/W50,"")</f>
        <v>2.9364721539468595</v>
      </c>
      <c r="AC50" s="3"/>
      <c r="AD50" s="3"/>
    </row>
    <row r="51" spans="2:30" x14ac:dyDescent="0.25">
      <c r="B51" s="31" t="s">
        <v>35</v>
      </c>
      <c r="C51" s="30">
        <v>1</v>
      </c>
      <c r="D51" s="13">
        <v>1.5517063462133079E-3</v>
      </c>
      <c r="E51" s="13">
        <v>0</v>
      </c>
      <c r="F51" s="13">
        <v>0</v>
      </c>
      <c r="G51" s="12">
        <f>+IFERROR(D$5*D51,0)+IFERROR(E$5*E51,0)+IFERROR(F$5*F51,0)</f>
        <v>6.2068253848532318E-4</v>
      </c>
      <c r="H51" s="13">
        <f>+G51*C51</f>
        <v>6.2068253848532318E-4</v>
      </c>
      <c r="I51" s="12">
        <f>+H51/H$86</f>
        <v>6.3466621352244786E-4</v>
      </c>
      <c r="J51" s="14">
        <f>+I51/(I$86-I$43-I$25)</f>
        <v>7.5564183113503052E-4</v>
      </c>
      <c r="K51" s="13">
        <f>+G51-F51</f>
        <v>6.2068253848532318E-4</v>
      </c>
      <c r="L51" s="29" t="str">
        <f>+IFERROR(G51/F51,"")</f>
        <v/>
      </c>
      <c r="N51" s="13">
        <v>2.3718515927767712E-3</v>
      </c>
      <c r="O51" s="13">
        <v>2.0599648956946939E-4</v>
      </c>
      <c r="P51" s="12">
        <f>+N51*N$5+O51*O$5</f>
        <v>1.8303878169749455E-3</v>
      </c>
      <c r="Q51" s="13">
        <f>+P51*C51</f>
        <v>1.8303878169749455E-3</v>
      </c>
      <c r="R51" s="12">
        <f>+Q51/Q$86</f>
        <v>2.007789881979285E-3</v>
      </c>
      <c r="S51" s="14">
        <f>+R51/(R$86-R$43-R$25)</f>
        <v>2.4228902300973362E-3</v>
      </c>
      <c r="T51" s="13">
        <f>+P51-O51</f>
        <v>1.6243913274054762E-3</v>
      </c>
      <c r="U51" s="29">
        <f>+IFERROR(P51/O51,"")</f>
        <v>8.8855291699408951</v>
      </c>
      <c r="W51" s="28">
        <f>+(F51*0.7+O51*0.3)*C51</f>
        <v>6.1798946870840815E-5</v>
      </c>
      <c r="X51" s="26">
        <f>+I51*I$1+R51*R$1</f>
        <v>1.046603314059499E-3</v>
      </c>
      <c r="Y51" s="26">
        <v>1E-3</v>
      </c>
      <c r="Z51" s="27">
        <f>+Y51/Y$86</f>
        <v>9.9752550542846013E-4</v>
      </c>
      <c r="AA51" s="26">
        <f>+Z51-W51</f>
        <v>9.3572655855761932E-4</v>
      </c>
      <c r="AB51" s="25">
        <f>+IFERROR(Z51/W51,"")</f>
        <v>16.141464473711476</v>
      </c>
      <c r="AC51" s="3"/>
      <c r="AD51" s="3"/>
    </row>
    <row r="52" spans="2:30" ht="13.7" customHeight="1" x14ac:dyDescent="0.25">
      <c r="B52" s="31" t="s">
        <v>34</v>
      </c>
      <c r="C52" s="30">
        <v>1</v>
      </c>
      <c r="D52" s="13">
        <v>4.714181987336144E-2</v>
      </c>
      <c r="E52" s="13">
        <v>4.8574055824293021E-2</v>
      </c>
      <c r="F52" s="13">
        <v>6.6141470793300031E-2</v>
      </c>
      <c r="G52" s="12">
        <f>+IFERROR(D$5*D52,0)+IFERROR(E$5*E52,0)+IFERROR(F$5*F52,0)</f>
        <v>5.2393015186172134E-2</v>
      </c>
      <c r="H52" s="13">
        <f>+G52*C52</f>
        <v>5.2393015186172134E-2</v>
      </c>
      <c r="I52" s="12">
        <f>+H52/H$86</f>
        <v>5.3573404279067323E-2</v>
      </c>
      <c r="J52" s="14">
        <f>+I52/(I$86-I$43-I$25)</f>
        <v>6.3785190462387634E-2</v>
      </c>
      <c r="K52" s="13">
        <f>+G52-F52</f>
        <v>-1.3748455607127896E-2</v>
      </c>
      <c r="L52" s="29">
        <f>+IFERROR(G52/F52,"")</f>
        <v>0.79213562319934705</v>
      </c>
      <c r="N52" s="13">
        <v>2.9393198634250616E-2</v>
      </c>
      <c r="O52" s="13">
        <v>3.0920789754366837E-2</v>
      </c>
      <c r="P52" s="12">
        <f>+N52*N$5+O52*O$5</f>
        <v>2.977509641427967E-2</v>
      </c>
      <c r="Q52" s="13">
        <f>+P52*C52</f>
        <v>2.977509641427967E-2</v>
      </c>
      <c r="R52" s="12">
        <f>+Q52/Q$86</f>
        <v>3.2660913037735058E-2</v>
      </c>
      <c r="S52" s="14">
        <f>+R52/(R$86-R$43-R$25)</f>
        <v>3.9413390721531404E-2</v>
      </c>
      <c r="T52" s="13">
        <f>+P52-O52</f>
        <v>-1.1456933400871665E-3</v>
      </c>
      <c r="U52" s="29">
        <f>+IFERROR(P52/O52,"")</f>
        <v>0.96294747484820098</v>
      </c>
      <c r="W52" s="28">
        <f>+(F52*0.7+O52*0.3)*C52</f>
        <v>5.5575266481620068E-2</v>
      </c>
      <c r="X52" s="26">
        <f>+I52*I$1+R52*R$1</f>
        <v>4.7299656906667639E-2</v>
      </c>
      <c r="Y52" s="26">
        <v>4.8690523862115649E-2</v>
      </c>
      <c r="Z52" s="27">
        <f>+Y52/Y$86</f>
        <v>4.8570039425133403E-2</v>
      </c>
      <c r="AA52" s="26">
        <f>+Z52-W52</f>
        <v>-7.0052270564866653E-3</v>
      </c>
      <c r="AB52" s="25">
        <f>+IFERROR(Z52/W52,"")</f>
        <v>0.87395063487813518</v>
      </c>
      <c r="AC52" s="3"/>
      <c r="AD52" s="3"/>
    </row>
    <row r="53" spans="2:30" x14ac:dyDescent="0.25">
      <c r="B53" s="31" t="s">
        <v>33</v>
      </c>
      <c r="C53" s="30">
        <v>1</v>
      </c>
      <c r="D53" s="13">
        <v>1.9977671910462506E-3</v>
      </c>
      <c r="E53" s="13">
        <v>0</v>
      </c>
      <c r="F53" s="13">
        <v>0</v>
      </c>
      <c r="G53" s="12">
        <f>+IFERROR(D$5*D53,0)+IFERROR(E$5*E53,0)+IFERROR(F$5*F53,0)</f>
        <v>7.9910687641850022E-4</v>
      </c>
      <c r="H53" s="13">
        <f>+G53*C53</f>
        <v>7.9910687641850022E-4</v>
      </c>
      <c r="I53" s="12">
        <f>+H53/H$86</f>
        <v>8.1711036481538267E-4</v>
      </c>
      <c r="J53" s="14">
        <f>+I53/(I$86-I$43-I$25)</f>
        <v>9.7286220560198434E-4</v>
      </c>
      <c r="K53" s="13">
        <f>+G53-F53</f>
        <v>7.9910687641850022E-4</v>
      </c>
      <c r="L53" s="29" t="str">
        <f>+IFERROR(G53/F53,"")</f>
        <v/>
      </c>
      <c r="N53" s="13">
        <v>4.3832343825759472E-3</v>
      </c>
      <c r="O53" s="13">
        <v>3.0087453982003969E-3</v>
      </c>
      <c r="P53" s="12">
        <f>+N53*N$5+O53*O$5</f>
        <v>4.0396121364820597E-3</v>
      </c>
      <c r="Q53" s="13">
        <f>+P53*C53</f>
        <v>4.0396121364820597E-3</v>
      </c>
      <c r="R53" s="12">
        <f>+Q53/Q$86</f>
        <v>4.4311332819914747E-3</v>
      </c>
      <c r="S53" s="14">
        <f>+R53/(R$86-R$43-R$25)</f>
        <v>5.3472475549147412E-3</v>
      </c>
      <c r="T53" s="13">
        <f>+P53-O53</f>
        <v>1.0308667382816629E-3</v>
      </c>
      <c r="U53" s="29">
        <f>+IFERROR(P53/O53,"")</f>
        <v>1.3426234532500654</v>
      </c>
      <c r="W53" s="28">
        <f>+(F53*0.7+O53*0.3)*C53</f>
        <v>9.0262361946011902E-4</v>
      </c>
      <c r="X53" s="26">
        <f>+I53*I$1+R53*R$1</f>
        <v>1.9013172399682103E-3</v>
      </c>
      <c r="Y53" s="26">
        <v>1.9683125169287657E-3</v>
      </c>
      <c r="Z53" s="27">
        <f>+Y53/Y$86</f>
        <v>1.9634419382905314E-3</v>
      </c>
      <c r="AA53" s="26">
        <f>+Z53-W53</f>
        <v>1.0608183188304124E-3</v>
      </c>
      <c r="AB53" s="25">
        <f>+IFERROR(Z53/W53,"")</f>
        <v>2.1752609791719317</v>
      </c>
      <c r="AC53" s="3"/>
      <c r="AD53" s="3"/>
    </row>
    <row r="54" spans="2:30" x14ac:dyDescent="0.25">
      <c r="B54" s="31" t="s">
        <v>32</v>
      </c>
      <c r="C54" s="30">
        <v>1</v>
      </c>
      <c r="D54" s="13">
        <v>4.4200010789906697E-3</v>
      </c>
      <c r="E54" s="13">
        <v>1.0779875881670967E-2</v>
      </c>
      <c r="F54" s="13">
        <v>1.1278234897010426E-2</v>
      </c>
      <c r="G54" s="12">
        <f>+IFERROR(D$5*D54,0)+IFERROR(E$5*E54,0)+IFERROR(F$5*F54,0)</f>
        <v>8.3605157144337125E-3</v>
      </c>
      <c r="H54" s="13">
        <f>+G54*C54</f>
        <v>8.3605157144337125E-3</v>
      </c>
      <c r="I54" s="12">
        <f>+H54/H$86</f>
        <v>8.5488740581027931E-3</v>
      </c>
      <c r="J54" s="14">
        <f>+I54/(I$86-I$43-I$25)</f>
        <v>1.0178400409176769E-2</v>
      </c>
      <c r="K54" s="13">
        <f>+G54-F54</f>
        <v>-2.9177191825767133E-3</v>
      </c>
      <c r="L54" s="29">
        <f>+IFERROR(G54/F54,"")</f>
        <v>0.74129646977381836</v>
      </c>
      <c r="N54" s="13">
        <v>3.0716353340467977E-3</v>
      </c>
      <c r="O54" s="13">
        <v>1.1916529771884041E-2</v>
      </c>
      <c r="P54" s="12">
        <f>+N54*N$5+O54*O$5</f>
        <v>5.2828589435061088E-3</v>
      </c>
      <c r="Q54" s="13">
        <f>+P54*C54</f>
        <v>5.2828589435061088E-3</v>
      </c>
      <c r="R54" s="12">
        <f>+Q54/Q$86</f>
        <v>5.7948761657653268E-3</v>
      </c>
      <c r="S54" s="14">
        <f>+R54/(R$86-R$43-R$25)</f>
        <v>6.9929373450252196E-3</v>
      </c>
      <c r="T54" s="13">
        <f>+P54-O54</f>
        <v>-6.6336708283779326E-3</v>
      </c>
      <c r="U54" s="29">
        <f>+IFERROR(P54/O54,"")</f>
        <v>0.44332192715789875</v>
      </c>
      <c r="W54" s="28">
        <f>+(F54*0.7+O54*0.3)*C54</f>
        <v>1.146972335947251E-2</v>
      </c>
      <c r="X54" s="26">
        <f>+I54*I$1+R54*R$1</f>
        <v>7.7226746904015525E-3</v>
      </c>
      <c r="Y54" s="26">
        <v>1.1989642531813694E-2</v>
      </c>
      <c r="Z54" s="27">
        <f>+Y54/Y$86</f>
        <v>1.1959974226454015E-2</v>
      </c>
      <c r="AA54" s="26">
        <f>+Z54-W54</f>
        <v>4.9025086698150505E-4</v>
      </c>
      <c r="AB54" s="25">
        <f>+IFERROR(Z54/W54,"")</f>
        <v>1.0427430419737735</v>
      </c>
      <c r="AC54" s="3"/>
      <c r="AD54" s="3"/>
    </row>
    <row r="55" spans="2:30" x14ac:dyDescent="0.25">
      <c r="B55" s="31" t="s">
        <v>31</v>
      </c>
      <c r="C55" s="30">
        <v>1</v>
      </c>
      <c r="D55" s="13">
        <v>7.0654334305816056E-4</v>
      </c>
      <c r="E55" s="13">
        <v>0</v>
      </c>
      <c r="F55" s="13">
        <v>0</v>
      </c>
      <c r="G55" s="12">
        <f>+IFERROR(D$5*D55,0)+IFERROR(E$5*E55,0)+IFERROR(F$5*F55,0)</f>
        <v>2.8261733722326421E-4</v>
      </c>
      <c r="H55" s="13">
        <f>+G55*C55</f>
        <v>2.8261733722326421E-4</v>
      </c>
      <c r="I55" s="12">
        <f>+H55/H$86</f>
        <v>2.8898456806760521E-4</v>
      </c>
      <c r="J55" s="14">
        <f>+I55/(I$86-I$43-I$25)</f>
        <v>3.4406877746399439E-4</v>
      </c>
      <c r="K55" s="13">
        <f>+G55-F55</f>
        <v>2.8261733722326421E-4</v>
      </c>
      <c r="L55" s="29" t="str">
        <f>+IFERROR(G55/F55,"")</f>
        <v/>
      </c>
      <c r="N55" s="13">
        <v>3.3254818615474262E-3</v>
      </c>
      <c r="O55" s="13">
        <v>1.5227200145420125E-3</v>
      </c>
      <c r="P55" s="12">
        <f>+N55*N$5+O55*O$5</f>
        <v>2.8747913997960728E-3</v>
      </c>
      <c r="Q55" s="13">
        <f>+P55*C55</f>
        <v>2.8747913997960728E-3</v>
      </c>
      <c r="R55" s="12">
        <f>+Q55/Q$86</f>
        <v>3.1534175609029568E-3</v>
      </c>
      <c r="S55" s="14">
        <f>+R55/(R$86-R$43-R$25)</f>
        <v>3.8053706059108299E-3</v>
      </c>
      <c r="T55" s="13">
        <f>+P55-O55</f>
        <v>1.3520713852540603E-3</v>
      </c>
      <c r="U55" s="29">
        <f>+IFERROR(P55/O55,"")</f>
        <v>1.8879317092714001</v>
      </c>
      <c r="W55" s="28">
        <f>+(F55*0.7+O55*0.3)*C55</f>
        <v>4.5681600436260373E-4</v>
      </c>
      <c r="X55" s="26">
        <f>+I55*I$1+R55*R$1</f>
        <v>1.1483144659182108E-3</v>
      </c>
      <c r="Y55" s="26">
        <v>1E-3</v>
      </c>
      <c r="Z55" s="27">
        <f>+Y55/Y$86</f>
        <v>9.9752550542846013E-4</v>
      </c>
      <c r="AA55" s="26">
        <f>+Z55-W55</f>
        <v>5.4070950106585645E-4</v>
      </c>
      <c r="AB55" s="25">
        <f>+IFERROR(Z55/W55,"")</f>
        <v>2.1836483308423253</v>
      </c>
      <c r="AC55" s="3"/>
      <c r="AD55" s="3"/>
    </row>
    <row r="56" spans="2:30" x14ac:dyDescent="0.25">
      <c r="B56" s="31" t="s">
        <v>30</v>
      </c>
      <c r="C56" s="30">
        <v>1</v>
      </c>
      <c r="D56" s="13">
        <v>2.7075986288166332E-3</v>
      </c>
      <c r="E56" s="13">
        <v>0</v>
      </c>
      <c r="F56" s="13">
        <v>0</v>
      </c>
      <c r="G56" s="12">
        <f>+IFERROR(D$5*D56,0)+IFERROR(E$5*E56,0)+IFERROR(F$5*F56,0)</f>
        <v>1.0830394515266534E-3</v>
      </c>
      <c r="H56" s="13">
        <f>+G56*C56</f>
        <v>1.0830394515266534E-3</v>
      </c>
      <c r="I56" s="12">
        <f>+H56/H$86</f>
        <v>1.1074398024363038E-3</v>
      </c>
      <c r="J56" s="14">
        <f>+I56/(I$86-I$43-I$25)</f>
        <v>1.3185322022111813E-3</v>
      </c>
      <c r="K56" s="13">
        <f>+G56-F56</f>
        <v>1.0830394515266534E-3</v>
      </c>
      <c r="L56" s="29" t="str">
        <f>+IFERROR(G56/F56,"")</f>
        <v/>
      </c>
      <c r="N56" s="13">
        <v>1.7217611041678287E-3</v>
      </c>
      <c r="O56" s="13">
        <v>1.4865091308796233E-3</v>
      </c>
      <c r="P56" s="12">
        <f>+N56*N$5+O56*O$5</f>
        <v>1.6629481108457775E-3</v>
      </c>
      <c r="Q56" s="13">
        <f>+P56*C56</f>
        <v>1.6629481108457775E-3</v>
      </c>
      <c r="R56" s="12">
        <f>+Q56/Q$86</f>
        <v>1.8241218392344779E-3</v>
      </c>
      <c r="S56" s="14">
        <f>+R56/(R$86-R$43-R$25)</f>
        <v>2.2012497535008491E-3</v>
      </c>
      <c r="T56" s="13">
        <f>+P56-O56</f>
        <v>1.7643897996615413E-4</v>
      </c>
      <c r="U56" s="29">
        <f>+IFERROR(P56/O56,"")</f>
        <v>1.1186935056777947</v>
      </c>
      <c r="W56" s="28">
        <f>+(F56*0.7+O56*0.3)*C56</f>
        <v>4.4595273926388698E-4</v>
      </c>
      <c r="X56" s="26">
        <f>+I56*I$1+R56*R$1</f>
        <v>1.3224444134757561E-3</v>
      </c>
      <c r="Y56" s="26">
        <v>1.9571714450557645E-3</v>
      </c>
      <c r="Z56" s="27">
        <f>+Y56/Y$86</f>
        <v>1.952328434939401E-3</v>
      </c>
      <c r="AA56" s="26">
        <f>+Z56-W56</f>
        <v>1.5063756956755141E-3</v>
      </c>
      <c r="AB56" s="25">
        <f>+IFERROR(Z56/W56,"")</f>
        <v>4.3778819212143798</v>
      </c>
      <c r="AC56" s="3"/>
      <c r="AD56" s="3"/>
    </row>
    <row r="57" spans="2:30" x14ac:dyDescent="0.25">
      <c r="B57" s="31" t="s">
        <v>29</v>
      </c>
      <c r="C57" s="30">
        <v>1</v>
      </c>
      <c r="D57" s="13">
        <v>9.9624252917554609E-4</v>
      </c>
      <c r="E57" s="13">
        <v>8.7645182878933452E-3</v>
      </c>
      <c r="F57" s="13">
        <v>2.8434129181984815E-2</v>
      </c>
      <c r="G57" s="12">
        <f>+IFERROR(D$5*D57,0)+IFERROR(E$5*E57,0)+IFERROR(F$5*F57,0)</f>
        <v>1.0574610707929092E-2</v>
      </c>
      <c r="H57" s="13">
        <f>+G57*C57</f>
        <v>1.0574610707929092E-2</v>
      </c>
      <c r="I57" s="12">
        <f>+H57/H$86</f>
        <v>1.0812851532529439E-2</v>
      </c>
      <c r="J57" s="14">
        <f>+I57/(I$86-I$43-I$25)</f>
        <v>1.2873921374330058E-2</v>
      </c>
      <c r="K57" s="13">
        <f>+G57-F57</f>
        <v>-1.7859518474055723E-2</v>
      </c>
      <c r="L57" s="29">
        <f>+IFERROR(G57/F57,"")</f>
        <v>0.37189852519305966</v>
      </c>
      <c r="N57" s="13">
        <v>2.1399680084113686E-2</v>
      </c>
      <c r="O57" s="13">
        <v>1.6647505586680187E-2</v>
      </c>
      <c r="P57" s="12">
        <f>+N57*N$5+O57*O$5</f>
        <v>2.0211636459755308E-2</v>
      </c>
      <c r="Q57" s="13">
        <f>+P57*C57</f>
        <v>2.0211636459755308E-2</v>
      </c>
      <c r="R57" s="12">
        <f>+Q57/Q$86</f>
        <v>2.2170557958153082E-2</v>
      </c>
      <c r="S57" s="14">
        <f>+R57/(R$86-R$43-R$25)</f>
        <v>2.6754208074632611E-2</v>
      </c>
      <c r="T57" s="13">
        <f>+P57-O57</f>
        <v>3.5641308730751213E-3</v>
      </c>
      <c r="U57" s="29">
        <f>+IFERROR(P57/O57,"")</f>
        <v>1.2140939887070417</v>
      </c>
      <c r="W57" s="28">
        <f>+(F57*0.7+O57*0.3)*C57</f>
        <v>2.4898142103393427E-2</v>
      </c>
      <c r="X57" s="26">
        <f>+I57*I$1+R57*R$1</f>
        <v>1.4220163460216532E-2</v>
      </c>
      <c r="Y57" s="26">
        <v>1.691782764661149E-2</v>
      </c>
      <c r="Z57" s="27">
        <f>+Y57/Y$86</f>
        <v>1.68759645739377E-2</v>
      </c>
      <c r="AA57" s="26">
        <f>+Z57-W57</f>
        <v>-8.0221775294557277E-3</v>
      </c>
      <c r="AB57" s="25">
        <f>+IFERROR(Z57/W57,"")</f>
        <v>0.67780015488134093</v>
      </c>
      <c r="AC57" s="3"/>
      <c r="AD57" s="3"/>
    </row>
    <row r="58" spans="2:30" x14ac:dyDescent="0.25">
      <c r="B58" s="31" t="s">
        <v>28</v>
      </c>
      <c r="C58" s="30">
        <v>1</v>
      </c>
      <c r="D58" s="13">
        <v>3.5993353836308319E-3</v>
      </c>
      <c r="E58" s="13">
        <v>0</v>
      </c>
      <c r="F58" s="13">
        <v>5.9935943795556964E-4</v>
      </c>
      <c r="G58" s="12">
        <f>+IFERROR(D$5*D58,0)+IFERROR(E$5*E58,0)+IFERROR(F$5*F58,0)</f>
        <v>1.5895740129412252E-3</v>
      </c>
      <c r="H58" s="13">
        <f>+G58*C58</f>
        <v>1.5895740129412252E-3</v>
      </c>
      <c r="I58" s="12">
        <f>+H58/H$86</f>
        <v>1.6253863406066249E-3</v>
      </c>
      <c r="J58" s="14">
        <f>+I58/(I$86-I$43-I$25)</f>
        <v>1.9352060729705366E-3</v>
      </c>
      <c r="K58" s="13">
        <f>+G58-F58</f>
        <v>9.9021457498565555E-4</v>
      </c>
      <c r="L58" s="29">
        <f>+IFERROR(G58/F58,"")</f>
        <v>2.6521214354499909</v>
      </c>
      <c r="N58" s="13">
        <v>2.892909088871467E-3</v>
      </c>
      <c r="O58" s="13">
        <v>1.4023033827187557E-3</v>
      </c>
      <c r="P58" s="12">
        <f>+N58*N$5+O58*O$5</f>
        <v>2.5202576623332895E-3</v>
      </c>
      <c r="Q58" s="13">
        <f>+P58*C58</f>
        <v>2.5202576623332895E-3</v>
      </c>
      <c r="R58" s="12">
        <f>+Q58/Q$86</f>
        <v>2.764522243584627E-3</v>
      </c>
      <c r="S58" s="14">
        <f>+R58/(R$86-R$43-R$25)</f>
        <v>3.3360731593412162E-3</v>
      </c>
      <c r="T58" s="13">
        <f>+P58-O58</f>
        <v>1.1179542796145338E-3</v>
      </c>
      <c r="U58" s="29">
        <f>+IFERROR(P58/O58,"")</f>
        <v>1.7972271146112961</v>
      </c>
      <c r="W58" s="28">
        <f>+(F58*0.7+O58*0.3)*C58</f>
        <v>8.4024262138452537E-4</v>
      </c>
      <c r="X58" s="26">
        <f>+I58*I$1+R58*R$1</f>
        <v>1.9671271115000253E-3</v>
      </c>
      <c r="Y58" s="26">
        <v>1.8959979267128076E-3</v>
      </c>
      <c r="Z58" s="27">
        <f>+Y58/Y$86</f>
        <v>1.8913062901355056E-3</v>
      </c>
      <c r="AA58" s="26">
        <f>+Z58-W58</f>
        <v>1.0510636687509802E-3</v>
      </c>
      <c r="AB58" s="25">
        <f>+IFERROR(Z58/W58,"")</f>
        <v>2.2509049672094359</v>
      </c>
      <c r="AC58" s="3"/>
      <c r="AD58" s="3"/>
    </row>
    <row r="59" spans="2:30" x14ac:dyDescent="0.25">
      <c r="B59" s="31" t="s">
        <v>27</v>
      </c>
      <c r="C59" s="30">
        <v>1</v>
      </c>
      <c r="D59" s="13">
        <v>3.0011874534500494E-3</v>
      </c>
      <c r="E59" s="13">
        <v>0</v>
      </c>
      <c r="F59" s="13">
        <v>0</v>
      </c>
      <c r="G59" s="12">
        <f>+IFERROR(D$5*D59,0)+IFERROR(E$5*E59,0)+IFERROR(F$5*F59,0)</f>
        <v>1.2004749813800198E-3</v>
      </c>
      <c r="H59" s="13">
        <f>+G59*C59</f>
        <v>1.2004749813800198E-3</v>
      </c>
      <c r="I59" s="12">
        <f>+H59/H$86</f>
        <v>1.2275210975327033E-3</v>
      </c>
      <c r="J59" s="14">
        <f>+I59/(I$86-I$43-I$25)</f>
        <v>1.4615025506847573E-3</v>
      </c>
      <c r="K59" s="13">
        <f>+G59-F59</f>
        <v>1.2004749813800198E-3</v>
      </c>
      <c r="L59" s="29" t="str">
        <f>+IFERROR(G59/F59,"")</f>
        <v/>
      </c>
      <c r="N59" s="13">
        <v>7.2245814734697364E-3</v>
      </c>
      <c r="O59" s="13">
        <v>8.0286842257744767E-3</v>
      </c>
      <c r="P59" s="12">
        <f>+N59*N$5+O59*O$5</f>
        <v>7.4256071615459215E-3</v>
      </c>
      <c r="Q59" s="13">
        <f>+P59*C59</f>
        <v>7.4256071615459215E-3</v>
      </c>
      <c r="R59" s="12">
        <f>+Q59/Q$86</f>
        <v>8.1453005686766399E-3</v>
      </c>
      <c r="S59" s="14">
        <f>+R59/(R$86-R$43-R$25)</f>
        <v>9.8293000408976663E-3</v>
      </c>
      <c r="T59" s="13">
        <f>+P59-O59</f>
        <v>-6.0307706422855524E-4</v>
      </c>
      <c r="U59" s="29">
        <f>+IFERROR(P59/O59,"")</f>
        <v>0.92488469501733572</v>
      </c>
      <c r="W59" s="28">
        <f>+(F59*0.7+O59*0.3)*C59</f>
        <v>2.4086052677323431E-3</v>
      </c>
      <c r="X59" s="26">
        <f>+I59*I$1+R59*R$1</f>
        <v>3.3028549388758846E-3</v>
      </c>
      <c r="Y59" s="26">
        <v>3.7448302862530683E-3</v>
      </c>
      <c r="Z59" s="27">
        <f>+Y59/Y$86</f>
        <v>3.7355637240383964E-3</v>
      </c>
      <c r="AA59" s="26">
        <f>+Z59-W59</f>
        <v>1.3269584563060533E-3</v>
      </c>
      <c r="AB59" s="25">
        <f>+IFERROR(Z59/W59,"")</f>
        <v>1.5509240032325262</v>
      </c>
      <c r="AC59" s="3"/>
      <c r="AD59" s="3"/>
    </row>
    <row r="60" spans="2:30" x14ac:dyDescent="0.25">
      <c r="B60" s="31" t="s">
        <v>26</v>
      </c>
      <c r="C60" s="30">
        <v>1</v>
      </c>
      <c r="D60" s="13">
        <v>5.5231255257176997E-3</v>
      </c>
      <c r="E60" s="13">
        <v>0</v>
      </c>
      <c r="F60" s="13">
        <v>0</v>
      </c>
      <c r="G60" s="12">
        <f>+IFERROR(D$5*D60,0)+IFERROR(E$5*E60,0)+IFERROR(F$5*F60,0)</f>
        <v>2.2092502102870801E-3</v>
      </c>
      <c r="H60" s="13">
        <f>+G60*C60</f>
        <v>2.2092502102870801E-3</v>
      </c>
      <c r="I60" s="12">
        <f>+H60/H$86</f>
        <v>2.2590235406142784E-3</v>
      </c>
      <c r="J60" s="14">
        <f>+I60/(I$86-I$43-I$25)</f>
        <v>2.6896227472593152E-3</v>
      </c>
      <c r="K60" s="13">
        <f>+G60-F60</f>
        <v>2.2092502102870801E-3</v>
      </c>
      <c r="L60" s="29" t="str">
        <f>+IFERROR(G60/F60,"")</f>
        <v/>
      </c>
      <c r="N60" s="13">
        <v>2.2783741337569154E-3</v>
      </c>
      <c r="O60" s="13">
        <v>3.1341904303538474E-3</v>
      </c>
      <c r="P60" s="12">
        <f>+N60*N$5+O60*O$5</f>
        <v>2.4923282079061483E-3</v>
      </c>
      <c r="Q60" s="13">
        <f>+P60*C60</f>
        <v>2.4923282079061483E-3</v>
      </c>
      <c r="R60" s="12">
        <f>+Q60/Q$86</f>
        <v>2.733885853040522E-3</v>
      </c>
      <c r="S60" s="14">
        <f>+R60/(R$86-R$43-R$25)</f>
        <v>3.2991028508438033E-3</v>
      </c>
      <c r="T60" s="13">
        <f>+P60-O60</f>
        <v>-6.4186222244769914E-4</v>
      </c>
      <c r="U60" s="29">
        <f>+IFERROR(P60/O60,"")</f>
        <v>0.79520637411453221</v>
      </c>
      <c r="W60" s="28">
        <f>+(F60*0.7+O60*0.3)*C60</f>
        <v>9.4025712910615416E-4</v>
      </c>
      <c r="X60" s="26">
        <f>+I60*I$1+R60*R$1</f>
        <v>2.4014822343421515E-3</v>
      </c>
      <c r="Y60" s="26">
        <v>2.7061796089665937E-3</v>
      </c>
      <c r="Z60" s="27">
        <f>+Y60/Y$86</f>
        <v>2.6994831822145936E-3</v>
      </c>
      <c r="AA60" s="26">
        <f>+Z60-W60</f>
        <v>1.7592260531084395E-3</v>
      </c>
      <c r="AB60" s="25">
        <f>+IFERROR(Z60/W60,"")</f>
        <v>2.8710052799927501</v>
      </c>
      <c r="AC60" s="3"/>
      <c r="AD60" s="3"/>
    </row>
    <row r="61" spans="2:30" x14ac:dyDescent="0.25">
      <c r="B61" s="31" t="s">
        <v>25</v>
      </c>
      <c r="C61" s="30">
        <v>1</v>
      </c>
      <c r="D61" s="13">
        <v>1.3178988964350458E-3</v>
      </c>
      <c r="E61" s="13">
        <v>0</v>
      </c>
      <c r="F61" s="13">
        <v>0</v>
      </c>
      <c r="G61" s="12">
        <f>+IFERROR(D$5*D61,0)+IFERROR(E$5*E61,0)+IFERROR(F$5*F61,0)</f>
        <v>5.2715955857401834E-4</v>
      </c>
      <c r="H61" s="13">
        <f>+G61*C61</f>
        <v>5.2715955857401834E-4</v>
      </c>
      <c r="I61" s="12">
        <f>+H61/H$86</f>
        <v>5.39036206462007E-4</v>
      </c>
      <c r="J61" s="14">
        <f>+I61/(I$86-I$43-I$25)</f>
        <v>6.4178350354965709E-4</v>
      </c>
      <c r="K61" s="13">
        <f>+G61-F61</f>
        <v>5.2715955857401834E-4</v>
      </c>
      <c r="L61" s="29" t="str">
        <f>+IFERROR(G61/F61,"")</f>
        <v/>
      </c>
      <c r="N61" s="13">
        <v>9.5373088204934238E-4</v>
      </c>
      <c r="O61" s="13">
        <v>2.2015792637730728E-3</v>
      </c>
      <c r="P61" s="12">
        <f>+N61*N$5+O61*O$5</f>
        <v>1.265692977480275E-3</v>
      </c>
      <c r="Q61" s="13">
        <f>+P61*C61</f>
        <v>1.265692977480275E-3</v>
      </c>
      <c r="R61" s="12">
        <f>+Q61/Q$86</f>
        <v>1.3883645478350098E-3</v>
      </c>
      <c r="S61" s="14">
        <f>+R61/(R$86-R$43-R$25)</f>
        <v>1.6754018580105868E-3</v>
      </c>
      <c r="T61" s="13">
        <f>+P61-O61</f>
        <v>-9.3588628629279777E-4</v>
      </c>
      <c r="U61" s="29">
        <f>+IFERROR(P61/O61,"")</f>
        <v>0.57490229777651825</v>
      </c>
      <c r="W61" s="28">
        <f>+(F61*0.7+O61*0.3)*C61</f>
        <v>6.6047377913192181E-4</v>
      </c>
      <c r="X61" s="26">
        <f>+I61*I$1+R61*R$1</f>
        <v>7.9383470887390791E-4</v>
      </c>
      <c r="Y61" s="26">
        <v>0</v>
      </c>
      <c r="Z61" s="27">
        <f>+Y61/Y$86</f>
        <v>0</v>
      </c>
      <c r="AA61" s="26">
        <f>+Z61-W61</f>
        <v>-6.6047377913192181E-4</v>
      </c>
      <c r="AB61" s="25">
        <f>+IFERROR(Z61/W61,"")</f>
        <v>0</v>
      </c>
      <c r="AC61" s="3"/>
      <c r="AD61" s="3"/>
    </row>
    <row r="62" spans="2:30" x14ac:dyDescent="0.25">
      <c r="B62" s="31" t="s">
        <v>24</v>
      </c>
      <c r="C62" s="30">
        <v>1</v>
      </c>
      <c r="D62" s="13">
        <v>1.6582061585575917E-3</v>
      </c>
      <c r="E62" s="13">
        <v>0</v>
      </c>
      <c r="F62" s="13">
        <v>5.8360614031699681E-4</v>
      </c>
      <c r="G62" s="12">
        <f>+IFERROR(D$5*D62,0)+IFERROR(E$5*E62,0)+IFERROR(F$5*F62,0)</f>
        <v>8.0918399850228595E-4</v>
      </c>
      <c r="H62" s="13">
        <f>+G62*C62</f>
        <v>8.0918399850228595E-4</v>
      </c>
      <c r="I62" s="12">
        <f>+H62/H$86</f>
        <v>8.2741451954757028E-4</v>
      </c>
      <c r="J62" s="14">
        <f>+I62/(I$86-I$43-I$25)</f>
        <v>9.8513046596346581E-4</v>
      </c>
      <c r="K62" s="13">
        <f>+G62-F62</f>
        <v>2.2557785818528913E-4</v>
      </c>
      <c r="L62" s="29">
        <f>+IFERROR(G62/F62,"")</f>
        <v>1.3865241343464314</v>
      </c>
      <c r="N62" s="13">
        <v>3.3126769473137015E-3</v>
      </c>
      <c r="O62" s="13">
        <v>1.2499569326342079E-3</v>
      </c>
      <c r="P62" s="12">
        <f>+N62*N$5+O62*O$5</f>
        <v>2.796996943643828E-3</v>
      </c>
      <c r="Q62" s="13">
        <f>+P62*C62</f>
        <v>2.796996943643828E-3</v>
      </c>
      <c r="R62" s="12">
        <f>+Q62/Q$86</f>
        <v>3.068083228753227E-3</v>
      </c>
      <c r="S62" s="14">
        <f>+R62/(R$86-R$43-R$25)</f>
        <v>3.7023938345299317E-3</v>
      </c>
      <c r="T62" s="13">
        <f>+P62-O62</f>
        <v>1.54704001100962E-3</v>
      </c>
      <c r="U62" s="29">
        <f>+IFERROR(P62/O62,"")</f>
        <v>2.237674651517255</v>
      </c>
      <c r="W62" s="28">
        <f>+(F62*0.7+O62*0.3)*C62</f>
        <v>7.8351137801216018E-4</v>
      </c>
      <c r="X62" s="26">
        <f>+I62*I$1+R62*R$1</f>
        <v>1.4996151323092674E-3</v>
      </c>
      <c r="Y62" s="26">
        <v>1.1539612060095345E-3</v>
      </c>
      <c r="Z62" s="27">
        <f>+Y62/Y$86</f>
        <v>1.1511057352694963E-3</v>
      </c>
      <c r="AA62" s="26">
        <f>+Z62-W62</f>
        <v>3.6759435725733608E-4</v>
      </c>
      <c r="AB62" s="25">
        <f>+IFERROR(Z62/W62,"")</f>
        <v>1.4691627557342646</v>
      </c>
      <c r="AC62" s="3"/>
      <c r="AD62" s="3"/>
    </row>
    <row r="63" spans="2:30" x14ac:dyDescent="0.25">
      <c r="B63" s="31" t="s">
        <v>23</v>
      </c>
      <c r="C63" s="30">
        <v>1</v>
      </c>
      <c r="D63" s="13">
        <v>8.6080947106332889E-4</v>
      </c>
      <c r="E63" s="13">
        <v>0</v>
      </c>
      <c r="F63" s="13">
        <v>0</v>
      </c>
      <c r="G63" s="12">
        <f>+IFERROR(D$5*D63,0)+IFERROR(E$5*E63,0)+IFERROR(F$5*F63,0)</f>
        <v>3.4432378842533159E-4</v>
      </c>
      <c r="H63" s="13">
        <f>+G63*C63</f>
        <v>3.4432378842533159E-4</v>
      </c>
      <c r="I63" s="12">
        <f>+H63/H$86</f>
        <v>3.520812355361228E-4</v>
      </c>
      <c r="J63" s="14">
        <f>+I63/(I$86-I$43-I$25)</f>
        <v>4.1919248868191062E-4</v>
      </c>
      <c r="K63" s="13">
        <f>+G63-F63</f>
        <v>3.4432378842533159E-4</v>
      </c>
      <c r="L63" s="29" t="str">
        <f>+IFERROR(G63/F63,"")</f>
        <v/>
      </c>
      <c r="N63" s="13">
        <v>7.4014284147579774E-4</v>
      </c>
      <c r="O63" s="13">
        <v>2.5313303578325952E-3</v>
      </c>
      <c r="P63" s="12">
        <f>+N63*N$5+O63*O$5</f>
        <v>1.187939720564997E-3</v>
      </c>
      <c r="Q63" s="13">
        <f>+P63*C63</f>
        <v>1.187939720564997E-3</v>
      </c>
      <c r="R63" s="12">
        <f>+Q63/Q$86</f>
        <v>1.3030754079720517E-3</v>
      </c>
      <c r="S63" s="14">
        <f>+R63/(R$86-R$43-R$25)</f>
        <v>1.5724796221919391E-3</v>
      </c>
      <c r="T63" s="13">
        <f>+P63-O63</f>
        <v>-1.3433906372675981E-3</v>
      </c>
      <c r="U63" s="29">
        <f>+IFERROR(P63/O63,"")</f>
        <v>0.46929462086574447</v>
      </c>
      <c r="W63" s="28">
        <f>+(F63*0.7+O63*0.3)*C63</f>
        <v>7.5939910734977849E-4</v>
      </c>
      <c r="X63" s="26">
        <f>+I63*I$1+R63*R$1</f>
        <v>6.3737948726690151E-4</v>
      </c>
      <c r="Y63" s="26">
        <v>1.6130423871262959E-3</v>
      </c>
      <c r="Z63" s="27">
        <f>+Y63/Y$86</f>
        <v>1.609050922495688E-3</v>
      </c>
      <c r="AA63" s="26">
        <f>+Z63-W63</f>
        <v>8.4965181514590953E-4</v>
      </c>
      <c r="AB63" s="25">
        <f>+IFERROR(Z63/W63,"")</f>
        <v>2.1188475294777516</v>
      </c>
      <c r="AC63" s="3"/>
      <c r="AD63" s="3"/>
    </row>
    <row r="64" spans="2:30" x14ac:dyDescent="0.25">
      <c r="B64" s="31" t="s">
        <v>22</v>
      </c>
      <c r="C64" s="30">
        <v>1</v>
      </c>
      <c r="D64" s="13">
        <v>2.2588959538167083E-3</v>
      </c>
      <c r="E64" s="13">
        <v>0</v>
      </c>
      <c r="F64" s="13">
        <v>0</v>
      </c>
      <c r="G64" s="12">
        <f>+IFERROR(D$5*D64,0)+IFERROR(E$5*E64,0)+IFERROR(F$5*F64,0)</f>
        <v>9.0355838152668335E-4</v>
      </c>
      <c r="H64" s="13">
        <f>+G64*C64</f>
        <v>9.0355838152668335E-4</v>
      </c>
      <c r="I64" s="12">
        <f>+H64/H$86</f>
        <v>9.2391511141822077E-4</v>
      </c>
      <c r="J64" s="14">
        <f>+I64/(I$86-I$43-I$25)</f>
        <v>1.1000253231231709E-3</v>
      </c>
      <c r="K64" s="13">
        <f>+G64-F64</f>
        <v>9.0355838152668335E-4</v>
      </c>
      <c r="L64" s="29" t="str">
        <f>+IFERROR(G64/F64,"")</f>
        <v/>
      </c>
      <c r="N64" s="13">
        <v>9.2562641622171522E-4</v>
      </c>
      <c r="O64" s="13">
        <v>2.1885203208168486E-3</v>
      </c>
      <c r="P64" s="12">
        <f>+N64*N$5+O64*O$5</f>
        <v>1.2413498923704986E-3</v>
      </c>
      <c r="Q64" s="13">
        <f>+P64*C64</f>
        <v>1.2413498923704986E-3</v>
      </c>
      <c r="R64" s="12">
        <f>+Q64/Q$86</f>
        <v>1.3616621192423927E-3</v>
      </c>
      <c r="S64" s="14">
        <f>+R64/(R$86-R$43-R$25)</f>
        <v>1.6431788380932111E-3</v>
      </c>
      <c r="T64" s="13">
        <f>+P64-O64</f>
        <v>-9.4717042844635001E-4</v>
      </c>
      <c r="U64" s="29">
        <f>+IFERROR(P64/O64,"")</f>
        <v>0.5672096715588979</v>
      </c>
      <c r="W64" s="28">
        <f>+(F64*0.7+O64*0.3)*C64</f>
        <v>6.5655609624505455E-4</v>
      </c>
      <c r="X64" s="26">
        <f>+I64*I$1+R64*R$1</f>
        <v>1.0552392137654723E-3</v>
      </c>
      <c r="Y64" s="26">
        <v>1.7170700219152843E-3</v>
      </c>
      <c r="Z64" s="27">
        <f>+Y64/Y$86</f>
        <v>1.7128211414671008E-3</v>
      </c>
      <c r="AA64" s="26">
        <f>+Z64-W64</f>
        <v>1.0562650452220464E-3</v>
      </c>
      <c r="AB64" s="25">
        <f>+IFERROR(Z64/W64,"")</f>
        <v>2.6087963408808306</v>
      </c>
      <c r="AC64" s="3"/>
      <c r="AD64" s="3"/>
    </row>
    <row r="65" spans="2:34" x14ac:dyDescent="0.25">
      <c r="B65" s="31" t="s">
        <v>21</v>
      </c>
      <c r="C65" s="30">
        <v>1</v>
      </c>
      <c r="D65" s="13">
        <v>1.9989023220211094E-2</v>
      </c>
      <c r="E65" s="13">
        <v>1.7896847039788569E-2</v>
      </c>
      <c r="F65" s="13">
        <v>2.6235874006758763E-2</v>
      </c>
      <c r="G65" s="12">
        <f>+IFERROR(D$5*D65,0)+IFERROR(E$5*E65,0)+IFERROR(F$5*F65,0)</f>
        <v>2.0818474253700127E-2</v>
      </c>
      <c r="H65" s="13">
        <f>+G65*C65</f>
        <v>2.0818474253700127E-2</v>
      </c>
      <c r="I65" s="12">
        <f>+H65/H$86</f>
        <v>2.1287504330561834E-2</v>
      </c>
      <c r="J65" s="14">
        <f>+I65/(I$86-I$43-I$25)</f>
        <v>2.534517894589593E-2</v>
      </c>
      <c r="K65" s="13">
        <f>+G65-F65</f>
        <v>-5.4173997530586361E-3</v>
      </c>
      <c r="L65" s="29">
        <f>+IFERROR(G65/F65,"")</f>
        <v>0.79351174839218119</v>
      </c>
      <c r="N65" s="13">
        <v>9.5752626765173553E-3</v>
      </c>
      <c r="O65" s="13">
        <v>1.0792593434383586E-2</v>
      </c>
      <c r="P65" s="12">
        <f>+N65*N$5+O65*O$5</f>
        <v>9.879595365983913E-3</v>
      </c>
      <c r="Q65" s="13">
        <f>+P65*C65</f>
        <v>9.879595365983913E-3</v>
      </c>
      <c r="R65" s="12">
        <f>+Q65/Q$86</f>
        <v>1.0837130486726491E-2</v>
      </c>
      <c r="S65" s="14">
        <f>+R65/(R$86-R$43-R$25)</f>
        <v>1.3077652106053649E-2</v>
      </c>
      <c r="T65" s="13">
        <f>+P65-O65</f>
        <v>-9.1299806839967301E-4</v>
      </c>
      <c r="U65" s="29">
        <f>+IFERROR(P65/O65,"")</f>
        <v>0.91540512723373813</v>
      </c>
      <c r="W65" s="28">
        <f>+(F65*0.7+O65*0.3)*C65</f>
        <v>2.1602889835046209E-2</v>
      </c>
      <c r="X65" s="26">
        <f>+I65*I$1+R65*R$1</f>
        <v>1.8152392177411228E-2</v>
      </c>
      <c r="Y65" s="26">
        <v>2.0226754257848301E-2</v>
      </c>
      <c r="Z65" s="27">
        <f>+Y65/Y$86</f>
        <v>2.0176703264237383E-2</v>
      </c>
      <c r="AA65" s="26">
        <f>+Z65-W65</f>
        <v>-1.4261865708088267E-3</v>
      </c>
      <c r="AB65" s="25">
        <f>+IFERROR(Z65/W65,"")</f>
        <v>0.93398167644704944</v>
      </c>
      <c r="AC65" s="3"/>
      <c r="AD65" s="3"/>
    </row>
    <row r="66" spans="2:34" x14ac:dyDescent="0.25">
      <c r="B66" s="31" t="s">
        <v>20</v>
      </c>
      <c r="C66" s="30">
        <v>1</v>
      </c>
      <c r="D66" s="13">
        <v>5.3267020756067873E-3</v>
      </c>
      <c r="E66" s="13">
        <v>1.0923677370274618E-2</v>
      </c>
      <c r="F66" s="13">
        <v>1.2426245631876581E-2</v>
      </c>
      <c r="G66" s="12">
        <f>+IFERROR(D$5*D66,0)+IFERROR(E$5*E66,0)+IFERROR(F$5*F66,0)</f>
        <v>9.0605293178079756E-3</v>
      </c>
      <c r="H66" s="13">
        <f>+G66*C66</f>
        <v>9.0605293178079756E-3</v>
      </c>
      <c r="I66" s="12">
        <f>+H66/H$86</f>
        <v>9.2646586267357851E-3</v>
      </c>
      <c r="J66" s="14">
        <f>+I66/(I$86-I$43-I$25)</f>
        <v>1.1030622806739297E-2</v>
      </c>
      <c r="K66" s="13">
        <f>+G66-F66</f>
        <v>-3.3657163140686057E-3</v>
      </c>
      <c r="L66" s="29">
        <f>+IFERROR(G66/F66,"")</f>
        <v>0.72914455308732506</v>
      </c>
      <c r="N66" s="13">
        <v>3.7629387276758462E-3</v>
      </c>
      <c r="O66" s="13">
        <v>1.0786161231728117E-2</v>
      </c>
      <c r="P66" s="12">
        <f>+N66*N$5+O66*O$5</f>
        <v>5.518744353688914E-3</v>
      </c>
      <c r="Q66" s="13">
        <f>+P66*C66</f>
        <v>5.518744353688914E-3</v>
      </c>
      <c r="R66" s="12">
        <f>+Q66/Q$86</f>
        <v>6.0536237030245597E-3</v>
      </c>
      <c r="S66" s="14">
        <f>+R66/(R$86-R$43-R$25)</f>
        <v>7.3051796198339396E-3</v>
      </c>
      <c r="T66" s="13">
        <f>+P66-O66</f>
        <v>-5.2674168780392026E-3</v>
      </c>
      <c r="U66" s="29">
        <f>+IFERROR(P66/O66,"")</f>
        <v>0.51165045979984136</v>
      </c>
      <c r="W66" s="28">
        <f>+(F66*0.7+O66*0.3)*C66</f>
        <v>1.193422031183204E-2</v>
      </c>
      <c r="X66" s="26">
        <f>+I66*I$1+R66*R$1</f>
        <v>8.3013481496224169E-3</v>
      </c>
      <c r="Y66" s="26">
        <v>1.2331602491260505E-2</v>
      </c>
      <c r="Z66" s="27">
        <f>+Y66/Y$86</f>
        <v>1.2301088007837491E-2</v>
      </c>
      <c r="AA66" s="26">
        <f>+Z66-W66</f>
        <v>3.6686769600545108E-4</v>
      </c>
      <c r="AB66" s="25">
        <f>+IFERROR(Z66/W66,"")</f>
        <v>1.0307408181196156</v>
      </c>
      <c r="AC66" s="3"/>
      <c r="AD66" s="3"/>
    </row>
    <row r="67" spans="2:34" x14ac:dyDescent="0.25">
      <c r="B67" s="31" t="s">
        <v>19</v>
      </c>
      <c r="C67" s="30">
        <v>1</v>
      </c>
      <c r="D67" s="13">
        <v>1.296978013407566E-2</v>
      </c>
      <c r="E67" s="13">
        <v>1.2747175629398588E-2</v>
      </c>
      <c r="F67" s="13">
        <v>2.1430496563117976E-2</v>
      </c>
      <c r="G67" s="12">
        <f>+IFERROR(D$5*D67,0)+IFERROR(E$5*E67,0)+IFERROR(F$5*F67,0)</f>
        <v>1.5007047664699263E-2</v>
      </c>
      <c r="H67" s="13">
        <f>+G67*C67</f>
        <v>1.5007047664699263E-2</v>
      </c>
      <c r="I67" s="12">
        <f>+H67/H$86</f>
        <v>1.5345149133321065E-2</v>
      </c>
      <c r="J67" s="14">
        <f>+I67/(I$86-I$43-I$25)</f>
        <v>1.8270133722397577E-2</v>
      </c>
      <c r="K67" s="13">
        <f>+G67-F67</f>
        <v>-6.4234488984187127E-3</v>
      </c>
      <c r="L67" s="29">
        <f>+IFERROR(G67/F67,"")</f>
        <v>0.70026597939529267</v>
      </c>
      <c r="N67" s="13">
        <v>5.5068903114596345E-3</v>
      </c>
      <c r="O67" s="13">
        <v>4.2256629608038877E-3</v>
      </c>
      <c r="P67" s="12">
        <f>+N67*N$5+O67*O$5</f>
        <v>5.1865834737956969E-3</v>
      </c>
      <c r="Q67" s="13">
        <f>+P67*C67</f>
        <v>5.1865834737956969E-3</v>
      </c>
      <c r="R67" s="12">
        <f>+Q67/Q$86</f>
        <v>5.6892696313605943E-3</v>
      </c>
      <c r="S67" s="14">
        <f>+R67/(R$86-R$43-R$25)</f>
        <v>6.8654971966609774E-3</v>
      </c>
      <c r="T67" s="13">
        <f>+P67-O67</f>
        <v>9.6092051299180928E-4</v>
      </c>
      <c r="U67" s="29">
        <f>+IFERROR(P67/O67,"")</f>
        <v>1.227401125434056</v>
      </c>
      <c r="W67" s="28">
        <f>+(F67*0.7+O67*0.3)*C67</f>
        <v>1.6269046482423749E-2</v>
      </c>
      <c r="X67" s="26">
        <f>+I67*I$1+R67*R$1</f>
        <v>1.2448385282732923E-2</v>
      </c>
      <c r="Y67" s="26">
        <v>1.3925869387330654E-2</v>
      </c>
      <c r="Z67" s="27">
        <f>+Y67/Y$86</f>
        <v>1.3891409899127729E-2</v>
      </c>
      <c r="AA67" s="26">
        <f>+Z67-W67</f>
        <v>-2.3776365832960198E-3</v>
      </c>
      <c r="AB67" s="25">
        <f>+IFERROR(Z67/W67,"")</f>
        <v>0.85385519760702033</v>
      </c>
      <c r="AC67" s="3"/>
      <c r="AD67" s="3"/>
    </row>
    <row r="68" spans="2:34" x14ac:dyDescent="0.25">
      <c r="B68" s="31" t="s">
        <v>18</v>
      </c>
      <c r="C68" s="30">
        <v>1</v>
      </c>
      <c r="D68" s="13">
        <v>1.6116503876790519E-3</v>
      </c>
      <c r="E68" s="13">
        <v>8.7080597536249565E-3</v>
      </c>
      <c r="F68" s="13">
        <v>0</v>
      </c>
      <c r="G68" s="12">
        <f>+IFERROR(D$5*D68,0)+IFERROR(E$5*E68,0)+IFERROR(F$5*F68,0)</f>
        <v>3.6924810688403554E-3</v>
      </c>
      <c r="H68" s="13">
        <f>+G68*C68</f>
        <v>3.6924810688403554E-3</v>
      </c>
      <c r="I68" s="12">
        <f>+H68/H$86</f>
        <v>3.7756708674021194E-3</v>
      </c>
      <c r="J68" s="14">
        <f>+I68/(I$86-I$43-I$25)</f>
        <v>4.4953627390565591E-3</v>
      </c>
      <c r="K68" s="13">
        <f>+G68-F68</f>
        <v>3.6924810688403554E-3</v>
      </c>
      <c r="L68" s="29" t="str">
        <f>+IFERROR(G68/F68,"")</f>
        <v/>
      </c>
      <c r="N68" s="13">
        <v>6.7635050734248525E-3</v>
      </c>
      <c r="O68" s="13">
        <v>8.918573960543975E-3</v>
      </c>
      <c r="P68" s="12">
        <f>+N68*N$5+O68*O$5</f>
        <v>7.3022722952046336E-3</v>
      </c>
      <c r="Q68" s="13">
        <f>+P68*C68</f>
        <v>7.3022722952046336E-3</v>
      </c>
      <c r="R68" s="12">
        <f>+Q68/Q$86</f>
        <v>8.0100120279429279E-3</v>
      </c>
      <c r="S68" s="14">
        <f>+R68/(R$86-R$43-R$25)</f>
        <v>9.6660412823343939E-3</v>
      </c>
      <c r="T68" s="13">
        <f>+P68-O68</f>
        <v>-1.6163016653393415E-3</v>
      </c>
      <c r="U68" s="29">
        <f>+IFERROR(P68/O68,"")</f>
        <v>0.81877128871836391</v>
      </c>
      <c r="W68" s="28">
        <f>+(F68*0.7+O68*0.3)*C68</f>
        <v>2.6755721881631923E-3</v>
      </c>
      <c r="X68" s="26">
        <f>+I68*I$1+R68*R$1</f>
        <v>5.045973215564362E-3</v>
      </c>
      <c r="Y68" s="26">
        <v>6.3603941936536141E-3</v>
      </c>
      <c r="Z68" s="27">
        <f>+Y68/Y$86</f>
        <v>6.3446554327485638E-3</v>
      </c>
      <c r="AA68" s="26">
        <f>+Z68-W68</f>
        <v>3.6690832445853716E-3</v>
      </c>
      <c r="AB68" s="25">
        <f>+IFERROR(Z68/W68,"")</f>
        <v>2.3713265748603236</v>
      </c>
      <c r="AC68" s="3"/>
      <c r="AD68" s="3"/>
    </row>
    <row r="69" spans="2:34" x14ac:dyDescent="0.25">
      <c r="B69" s="31" t="s">
        <v>17</v>
      </c>
      <c r="C69" s="30">
        <v>1</v>
      </c>
      <c r="D69" s="13">
        <v>1.4840479936709542E-2</v>
      </c>
      <c r="E69" s="13">
        <v>7.7101879340543663E-3</v>
      </c>
      <c r="F69" s="13">
        <v>2.1341830581048625E-3</v>
      </c>
      <c r="G69" s="12">
        <f>+IFERROR(D$5*D69,0)+IFERROR(E$5*E69,0)+IFERROR(F$5*F69,0)</f>
        <v>9.1683035161290623E-3</v>
      </c>
      <c r="H69" s="13">
        <f>+G69*C69</f>
        <v>9.1683035161290623E-3</v>
      </c>
      <c r="I69" s="12">
        <f>+H69/H$86</f>
        <v>9.3748609252099508E-3</v>
      </c>
      <c r="J69" s="14">
        <f>+I69/(I$86-I$43-I$25)</f>
        <v>1.1161831093615219E-2</v>
      </c>
      <c r="K69" s="13">
        <f>+G69-F69</f>
        <v>7.0341204580241998E-3</v>
      </c>
      <c r="L69" s="29">
        <f>+IFERROR(G69/F69,"")</f>
        <v>4.2959311673434621</v>
      </c>
      <c r="N69" s="13">
        <v>1.5537889305924058E-2</v>
      </c>
      <c r="O69" s="13">
        <v>1.9902647178856214E-3</v>
      </c>
      <c r="P69" s="12">
        <f>+N69*N$5+O69*O$5</f>
        <v>1.215098315891445E-2</v>
      </c>
      <c r="Q69" s="13">
        <f>+P69*C69</f>
        <v>1.215098315891445E-2</v>
      </c>
      <c r="R69" s="12">
        <f>+Q69/Q$86</f>
        <v>1.3328662273817496E-2</v>
      </c>
      <c r="S69" s="14">
        <f>+R69/(R$86-R$43-R$25)</f>
        <v>1.6084295420227913E-2</v>
      </c>
      <c r="T69" s="13">
        <f>+P69-O69</f>
        <v>1.0160718441028829E-2</v>
      </c>
      <c r="U69" s="29">
        <f>+IFERROR(P69/O69,"")</f>
        <v>6.1052095481163802</v>
      </c>
      <c r="W69" s="28">
        <f>+(F69*0.7+O69*0.3)*C69</f>
        <v>2.0910075560390904E-3</v>
      </c>
      <c r="X69" s="26">
        <f>+I69*I$1+R69*R$1</f>
        <v>1.0561001329792215E-2</v>
      </c>
      <c r="Y69" s="26">
        <v>5.5637700657667887E-3</v>
      </c>
      <c r="Z69" s="27">
        <f>+Y69/Y$86</f>
        <v>5.5500025469417524E-3</v>
      </c>
      <c r="AA69" s="26">
        <f>+Z69-W69</f>
        <v>3.458994990902662E-3</v>
      </c>
      <c r="AB69" s="25">
        <f>+IFERROR(Z69/W69,"")</f>
        <v>2.6542240514208824</v>
      </c>
      <c r="AC69" s="3"/>
      <c r="AD69" s="3"/>
    </row>
    <row r="70" spans="2:34" x14ac:dyDescent="0.25">
      <c r="B70" s="31" t="s">
        <v>16</v>
      </c>
      <c r="C70" s="30">
        <v>1</v>
      </c>
      <c r="D70" s="44">
        <v>1.9097363241682304E-3</v>
      </c>
      <c r="E70" s="44">
        <v>1E-3</v>
      </c>
      <c r="F70" s="13">
        <v>0</v>
      </c>
      <c r="G70" s="12">
        <f>+IFERROR(D$5*D70,0)+IFERROR(E$5*E70,0)+IFERROR(F$5*F70,0)</f>
        <v>1.1138945296672923E-3</v>
      </c>
      <c r="H70" s="13">
        <f>+G70*C70</f>
        <v>1.1138945296672923E-3</v>
      </c>
      <c r="I70" s="12">
        <f>+H70/H$86</f>
        <v>1.1389900304469821E-3</v>
      </c>
      <c r="J70" s="14">
        <f>+I70/(I$86-I$43-I$25)</f>
        <v>1.3560963131702302E-3</v>
      </c>
      <c r="K70" s="13">
        <f>+G70-F70</f>
        <v>1.1138945296672923E-3</v>
      </c>
      <c r="L70" s="29" t="str">
        <f>+IFERROR(G70/F70,"")</f>
        <v/>
      </c>
      <c r="N70" s="13">
        <v>4.2558500891491709E-3</v>
      </c>
      <c r="O70" s="13">
        <v>2.584252931593394E-3</v>
      </c>
      <c r="P70" s="12">
        <f>+N70*N$5+O70*O$5</f>
        <v>3.8379507997602265E-3</v>
      </c>
      <c r="Q70" s="13">
        <f>+P70*C70</f>
        <v>3.8379507997602265E-3</v>
      </c>
      <c r="R70" s="12">
        <f>+Q70/Q$86</f>
        <v>4.2099268318055924E-3</v>
      </c>
      <c r="S70" s="14">
        <f>+R70/(R$86-R$43-R$25)</f>
        <v>5.0803077960284489E-3</v>
      </c>
      <c r="T70" s="13">
        <f>+P70-O70</f>
        <v>1.2536978681668325E-3</v>
      </c>
      <c r="U70" s="29">
        <f>+IFERROR(P70/O70,"")</f>
        <v>1.4851297072511511</v>
      </c>
      <c r="W70" s="28">
        <f>+(F70*0.7+O70*0.3)*C70</f>
        <v>7.7527587947801816E-4</v>
      </c>
      <c r="X70" s="26">
        <f>+I70*I$1+R70*R$1</f>
        <v>2.0602710708545651E-3</v>
      </c>
      <c r="Y70" s="26">
        <v>1.9769514205269169E-3</v>
      </c>
      <c r="Z70" s="27">
        <f>+Y70/Y$86</f>
        <v>1.9720594649686248E-3</v>
      </c>
      <c r="AA70" s="26">
        <f>+Z70-W70</f>
        <v>1.1967835854906066E-3</v>
      </c>
      <c r="AB70" s="25">
        <f>+IFERROR(Z70/W70,"")</f>
        <v>2.5436873726761413</v>
      </c>
      <c r="AC70" s="3"/>
      <c r="AD70" s="3"/>
    </row>
    <row r="71" spans="2:34" x14ac:dyDescent="0.25">
      <c r="B71" s="31" t="s">
        <v>15</v>
      </c>
      <c r="C71" s="30">
        <v>1</v>
      </c>
      <c r="D71" s="13">
        <v>3.8554834366108771E-3</v>
      </c>
      <c r="E71" s="13">
        <v>4.3424249576065306E-3</v>
      </c>
      <c r="F71" s="13">
        <v>2.1499363557434354E-3</v>
      </c>
      <c r="G71" s="12">
        <f>+IFERROR(D$5*D71,0)+IFERROR(E$5*E71,0)+IFERROR(F$5*F71,0)</f>
        <v>3.599526198742496E-3</v>
      </c>
      <c r="H71" s="13">
        <f>+G71*C71</f>
        <v>3.599526198742496E-3</v>
      </c>
      <c r="I71" s="12">
        <f>+H71/H$86</f>
        <v>3.6806217693922932E-3</v>
      </c>
      <c r="J71" s="14">
        <f>+I71/(I$86-I$43-I$25)</f>
        <v>4.3821960493264506E-3</v>
      </c>
      <c r="K71" s="13">
        <f>+G71-F71</f>
        <v>1.4495898429990606E-3</v>
      </c>
      <c r="L71" s="29">
        <f>+IFERROR(G71/F71,"")</f>
        <v>1.674247793022599</v>
      </c>
      <c r="N71" s="13">
        <v>3.419342161480318E-3</v>
      </c>
      <c r="O71" s="13">
        <v>2.529819116351693E-3</v>
      </c>
      <c r="P71" s="12">
        <f>+N71*N$5+O71*O$5</f>
        <v>3.1969614001981618E-3</v>
      </c>
      <c r="Q71" s="13">
        <f>+P71*C71</f>
        <v>3.1969614001981618E-3</v>
      </c>
      <c r="R71" s="12">
        <f>+Q71/Q$86</f>
        <v>3.5068124322442744E-3</v>
      </c>
      <c r="S71" s="14">
        <f>+R71/(R$86-R$43-R$25)</f>
        <v>4.2318280698239868E-3</v>
      </c>
      <c r="T71" s="13">
        <f>+P71-O71</f>
        <v>6.6714228384646881E-4</v>
      </c>
      <c r="U71" s="29">
        <f>+IFERROR(P71/O71,"")</f>
        <v>1.2637114564967669</v>
      </c>
      <c r="W71" s="28">
        <f>+(F71*0.7+O71*0.3)*C71</f>
        <v>2.2639011839259127E-3</v>
      </c>
      <c r="X71" s="26">
        <f>+I71*I$1+R71*R$1</f>
        <v>3.6284789682478873E-3</v>
      </c>
      <c r="Y71" s="26">
        <v>3.6185116189342836E-3</v>
      </c>
      <c r="Z71" s="27">
        <f>+Y71/Y$86</f>
        <v>3.6095576315761766E-3</v>
      </c>
      <c r="AA71" s="26">
        <f>+Z71-W71</f>
        <v>1.3456564476502638E-3</v>
      </c>
      <c r="AB71" s="25">
        <f>+IFERROR(Z71/W71,"")</f>
        <v>1.5943971659207812</v>
      </c>
      <c r="AC71" s="3"/>
      <c r="AD71" s="3"/>
    </row>
    <row r="72" spans="2:34" x14ac:dyDescent="0.25">
      <c r="B72" s="31" t="s">
        <v>14</v>
      </c>
      <c r="C72" s="30">
        <v>1</v>
      </c>
      <c r="D72" s="13">
        <v>8.8173807166666866E-4</v>
      </c>
      <c r="E72" s="13">
        <v>4.4843074761567701E-3</v>
      </c>
      <c r="F72" s="13">
        <v>1.2343064580718006E-2</v>
      </c>
      <c r="G72" s="12">
        <f>+IFERROR(D$5*D72,0)+IFERROR(E$5*E72,0)+IFERROR(F$5*F72,0)</f>
        <v>5.0079689905010386E-3</v>
      </c>
      <c r="H72" s="13">
        <f>+G72*C72</f>
        <v>5.0079689905010386E-3</v>
      </c>
      <c r="I72" s="12">
        <f>+H72/H$86</f>
        <v>5.1207960906963501E-3</v>
      </c>
      <c r="J72" s="14">
        <f>+I72/(I$86-I$43-I$25)</f>
        <v>6.0968862882536815E-3</v>
      </c>
      <c r="K72" s="13">
        <f>+G72-F72</f>
        <v>-7.3350955902169671E-3</v>
      </c>
      <c r="L72" s="29">
        <f>+IFERROR(G72/F72,"")</f>
        <v>0.40573140954997106</v>
      </c>
      <c r="N72" s="13">
        <v>5.2498670228666802E-4</v>
      </c>
      <c r="O72" s="13">
        <v>1.7949842389099898E-3</v>
      </c>
      <c r="P72" s="12">
        <f>+N72*N$5+O72*O$5</f>
        <v>8.4248608644249849E-4</v>
      </c>
      <c r="Q72" s="13">
        <f>+P72*C72</f>
        <v>8.4248608644249849E-4</v>
      </c>
      <c r="R72" s="12">
        <f>+Q72/Q$86</f>
        <v>9.2414024196421293E-4</v>
      </c>
      <c r="S72" s="14">
        <f>+R72/(R$86-R$43-R$25)</f>
        <v>1.1152015375670576E-3</v>
      </c>
      <c r="T72" s="13">
        <f>+P72-O72</f>
        <v>-9.524981524674913E-4</v>
      </c>
      <c r="U72" s="29">
        <f>+IFERROR(P72/O72,"")</f>
        <v>0.46935570139273258</v>
      </c>
      <c r="W72" s="28">
        <f>+(F72*0.7+O72*0.3)*C72</f>
        <v>9.1786404781755999E-3</v>
      </c>
      <c r="X72" s="26">
        <f>+I72*I$1+R72*R$1</f>
        <v>3.861799336076709E-3</v>
      </c>
      <c r="Y72" s="26">
        <v>5.3691383184015749E-3</v>
      </c>
      <c r="Z72" s="27">
        <f>+Y72/Y$86</f>
        <v>5.3558524147788427E-3</v>
      </c>
      <c r="AA72" s="26">
        <f>+Z72-W72</f>
        <v>-3.8227880633967572E-3</v>
      </c>
      <c r="AB72" s="25">
        <f>+IFERROR(Z72/W72,"")</f>
        <v>0.58351260489106804</v>
      </c>
      <c r="AC72" s="3"/>
      <c r="AD72" s="3"/>
    </row>
    <row r="73" spans="2:34" x14ac:dyDescent="0.25">
      <c r="B73" s="31" t="s">
        <v>13</v>
      </c>
      <c r="C73" s="30">
        <v>1</v>
      </c>
      <c r="D73" s="13">
        <v>2.0631547298120599E-3</v>
      </c>
      <c r="E73" s="13">
        <v>0</v>
      </c>
      <c r="F73" s="13">
        <v>0</v>
      </c>
      <c r="G73" s="12">
        <f>+IFERROR(D$5*D73,0)+IFERROR(E$5*E73,0)+IFERROR(F$5*F73,0)</f>
        <v>8.2526189192482402E-4</v>
      </c>
      <c r="H73" s="13">
        <f>+G73*C73</f>
        <v>8.2526189192482402E-4</v>
      </c>
      <c r="I73" s="12">
        <f>+H73/H$86</f>
        <v>8.4385464007166483E-4</v>
      </c>
      <c r="J73" s="14">
        <f>+I73/(I$86-I$43-I$25)</f>
        <v>1.0047042868353215E-3</v>
      </c>
      <c r="K73" s="13">
        <f>+G73-F73</f>
        <v>8.2526189192482402E-4</v>
      </c>
      <c r="L73" s="29" t="str">
        <f>+IFERROR(G73/F73,"")</f>
        <v/>
      </c>
      <c r="N73" s="13">
        <v>2.5530438521995128E-3</v>
      </c>
      <c r="O73" s="13">
        <v>7.5907933293051962E-3</v>
      </c>
      <c r="P73" s="12">
        <f>+N73*N$5+O73*O$5</f>
        <v>3.8124812214759335E-3</v>
      </c>
      <c r="Q73" s="13">
        <f>+P73*C73</f>
        <v>3.8124812214759335E-3</v>
      </c>
      <c r="R73" s="12">
        <f>+Q73/Q$86</f>
        <v>4.181988729779762E-3</v>
      </c>
      <c r="S73" s="14">
        <f>+R73/(R$86-R$43-R$25)</f>
        <v>5.0465936334791696E-3</v>
      </c>
      <c r="T73" s="13">
        <f>+P73-O73</f>
        <v>-3.7783121078292627E-3</v>
      </c>
      <c r="U73" s="29">
        <f>+IFERROR(P73/O73,"")</f>
        <v>0.50225069450348203</v>
      </c>
      <c r="W73" s="28">
        <f>+(F73*0.7+O73*0.3)*C73</f>
        <v>2.2772379987915587E-3</v>
      </c>
      <c r="X73" s="26">
        <f>+I73*I$1+R73*R$1</f>
        <v>1.8452948669840943E-3</v>
      </c>
      <c r="Y73" s="26">
        <v>2.9922157392937819E-3</v>
      </c>
      <c r="Z73" s="27">
        <f>+Y73/Y$86</f>
        <v>2.9848115176900228E-3</v>
      </c>
      <c r="AA73" s="26">
        <f>+Z73-W73</f>
        <v>7.075735188984641E-4</v>
      </c>
      <c r="AB73" s="25">
        <f>+IFERROR(Z73/W73,"")</f>
        <v>1.3107156648861233</v>
      </c>
      <c r="AC73" s="3"/>
      <c r="AD73" s="3"/>
    </row>
    <row r="74" spans="2:34" x14ac:dyDescent="0.25">
      <c r="B74" s="31" t="s">
        <v>12</v>
      </c>
      <c r="C74" s="30">
        <v>1</v>
      </c>
      <c r="D74" s="13">
        <v>1.8130038581505543E-2</v>
      </c>
      <c r="E74" s="13">
        <v>3.6675498664614344E-2</v>
      </c>
      <c r="F74" s="13">
        <v>3.2305765862688823E-2</v>
      </c>
      <c r="G74" s="12">
        <f>+IFERROR(D$5*D74,0)+IFERROR(E$5*E74,0)+IFERROR(F$5*F74,0)</f>
        <v>2.8164881430889441E-2</v>
      </c>
      <c r="H74" s="13">
        <f>+G74*C74</f>
        <v>2.8164881430889441E-2</v>
      </c>
      <c r="I74" s="12">
        <f>+H74/H$86</f>
        <v>2.8799422480408621E-2</v>
      </c>
      <c r="J74" s="14">
        <f>+I74/(I$86-I$43-I$25)</f>
        <v>3.4288966192081091E-2</v>
      </c>
      <c r="K74" s="13">
        <f>+G74-F74</f>
        <v>-4.1408844317993819E-3</v>
      </c>
      <c r="L74" s="29">
        <f>+IFERROR(G74/F74,"")</f>
        <v>0.87182212458916353</v>
      </c>
      <c r="N74" s="13">
        <v>1.5311375734421555E-2</v>
      </c>
      <c r="O74" s="13">
        <v>3.3605495505251229E-3</v>
      </c>
      <c r="P74" s="12">
        <f>+N74*N$5+O74*O$5</f>
        <v>1.2323669188447448E-2</v>
      </c>
      <c r="Q74" s="13">
        <f>+P74*C74</f>
        <v>1.2323669188447448E-2</v>
      </c>
      <c r="R74" s="12">
        <f>+Q74/Q$86</f>
        <v>1.3518085116146366E-2</v>
      </c>
      <c r="S74" s="14">
        <f>+R74/(R$86-R$43-R$25)</f>
        <v>1.6312880471958252E-2</v>
      </c>
      <c r="T74" s="13">
        <f>+P74-O74</f>
        <v>8.9631196379223246E-3</v>
      </c>
      <c r="U74" s="29">
        <f>+IFERROR(P74/O74,"")</f>
        <v>3.6671588986157753</v>
      </c>
      <c r="W74" s="28">
        <f>+(F74*0.7+O74*0.3)*C74</f>
        <v>2.3622200969039713E-2</v>
      </c>
      <c r="X74" s="26">
        <f>+I74*I$1+R74*R$1</f>
        <v>2.4215021271129945E-2</v>
      </c>
      <c r="Y74" s="26">
        <v>2.6118253985905053E-2</v>
      </c>
      <c r="Z74" s="27">
        <f>+Y74/Y$86</f>
        <v>2.6053624508198828E-2</v>
      </c>
      <c r="AA74" s="26">
        <f>+Z74-W74</f>
        <v>2.4314235391591152E-3</v>
      </c>
      <c r="AB74" s="25">
        <f>+IFERROR(Z74/W74,"")</f>
        <v>1.1029295933239178</v>
      </c>
      <c r="AC74" s="3"/>
      <c r="AD74" s="3"/>
    </row>
    <row r="75" spans="2:34" s="33" customFormat="1" x14ac:dyDescent="0.25">
      <c r="B75" s="31" t="s">
        <v>11</v>
      </c>
      <c r="C75" s="30">
        <v>1</v>
      </c>
      <c r="D75" s="41">
        <v>4.7196759927005887E-2</v>
      </c>
      <c r="E75" s="13">
        <v>5.8686486669135174E-2</v>
      </c>
      <c r="F75" s="13">
        <v>5.0010350843323684E-2</v>
      </c>
      <c r="G75" s="12">
        <f>+IFERROR(D$5*D75,0)+IFERROR(E$5*E75,0)+IFERROR(F$5*F75,0)</f>
        <v>5.1921562015830577E-2</v>
      </c>
      <c r="H75" s="13">
        <f>+G75*C75</f>
        <v>5.1921562015830577E-2</v>
      </c>
      <c r="I75" s="12">
        <f>+H75/H$86</f>
        <v>5.3091329498610278E-2</v>
      </c>
      <c r="J75" s="14">
        <f>+I75/(I$86-I$43-I$25)</f>
        <v>6.3211225971940246E-2</v>
      </c>
      <c r="K75" s="13">
        <f>+G75-F75</f>
        <v>1.9112111725068937E-3</v>
      </c>
      <c r="L75" s="29">
        <f>+IFERROR(G75/F75,"")</f>
        <v>1.0382163120289734</v>
      </c>
      <c r="M75" s="1"/>
      <c r="N75" s="41">
        <v>6.2462846245889214E-2</v>
      </c>
      <c r="O75" s="13">
        <v>5.4297178834118914E-2</v>
      </c>
      <c r="P75" s="12">
        <f>+N75*N$5+O75*O$5</f>
        <v>6.0421429392946639E-2</v>
      </c>
      <c r="Q75" s="41"/>
      <c r="R75" s="43"/>
      <c r="S75" s="42"/>
      <c r="T75" s="41"/>
      <c r="U75" s="40"/>
      <c r="W75" s="39"/>
      <c r="X75" s="37"/>
      <c r="Y75" s="37"/>
      <c r="Z75" s="38"/>
      <c r="AA75" s="37"/>
      <c r="AB75" s="36"/>
      <c r="AC75" s="35"/>
      <c r="AD75" s="35"/>
      <c r="AE75" s="35"/>
      <c r="AF75" s="35"/>
      <c r="AG75" s="35"/>
      <c r="AH75" s="34"/>
    </row>
    <row r="76" spans="2:34" x14ac:dyDescent="0.25">
      <c r="B76" s="32" t="s">
        <v>10</v>
      </c>
      <c r="C76" s="30">
        <v>1</v>
      </c>
      <c r="D76" s="13">
        <v>2.7707665358338513E-4</v>
      </c>
      <c r="E76" s="13"/>
      <c r="F76" s="13"/>
      <c r="G76" s="12">
        <f>+IFERROR(D$5*D76,0)+IFERROR(E$5*E76,0)+IFERROR(F$5*F76,0)</f>
        <v>1.1083066143335406E-4</v>
      </c>
      <c r="H76" s="13">
        <f>+G76*C76</f>
        <v>1.1083066143335406E-4</v>
      </c>
      <c r="I76" s="12">
        <f>+H76/H$86</f>
        <v>1.1332762221046195E-4</v>
      </c>
      <c r="J76" s="14">
        <f>+I76/(I$86-I$43-I$25)</f>
        <v>1.3492933787984533E-4</v>
      </c>
      <c r="K76" s="13">
        <f>+G76-F76</f>
        <v>1.1083066143335406E-4</v>
      </c>
      <c r="L76" s="29" t="str">
        <f>+IFERROR(G76/F76,"")</f>
        <v/>
      </c>
      <c r="N76" s="13">
        <v>6.453000946979948E-4</v>
      </c>
      <c r="O76" s="13"/>
      <c r="P76" s="12">
        <f>+N76*N$5+O76*O$5</f>
        <v>4.839750710234961E-4</v>
      </c>
      <c r="Q76" s="13">
        <f>+P76*C76</f>
        <v>4.839750710234961E-4</v>
      </c>
      <c r="R76" s="12">
        <f>+Q76/Q$86</f>
        <v>5.3088216700279873E-4</v>
      </c>
      <c r="S76" s="14">
        <f>+R76/(R$86-R$43-R$25)</f>
        <v>6.4063935539707747E-4</v>
      </c>
      <c r="T76" s="13">
        <f>+P76-O76</f>
        <v>4.839750710234961E-4</v>
      </c>
      <c r="U76" s="29" t="str">
        <f>+IFERROR(P76/O76,"")</f>
        <v/>
      </c>
      <c r="W76" s="28">
        <f>+(F76*0.7+O76*0.3)*C76</f>
        <v>0</v>
      </c>
      <c r="X76" s="26">
        <f>+I76*I$1+R76*R$1</f>
        <v>2.3859398564816302E-4</v>
      </c>
      <c r="Y76" s="26">
        <v>5.7083143332852818E-2</v>
      </c>
      <c r="Z76" s="27">
        <f>+Y76/Y$86</f>
        <v>5.6941891404549236E-2</v>
      </c>
      <c r="AA76" s="26">
        <f>+Z76-W76</f>
        <v>5.6941891404549236E-2</v>
      </c>
      <c r="AB76" s="25" t="str">
        <f>+IFERROR(Z76/W76,"")</f>
        <v/>
      </c>
      <c r="AC76" s="3"/>
      <c r="AD76" s="3"/>
    </row>
    <row r="77" spans="2:34" x14ac:dyDescent="0.25">
      <c r="B77" s="31" t="s">
        <v>9</v>
      </c>
      <c r="C77" s="30">
        <v>1</v>
      </c>
      <c r="D77" s="13">
        <v>3.4586201928234563E-3</v>
      </c>
      <c r="E77" s="13">
        <v>0</v>
      </c>
      <c r="F77" s="13">
        <v>1.2354813442985621E-2</v>
      </c>
      <c r="G77" s="12">
        <f>+IFERROR(D$5*D77,0)+IFERROR(E$5*E77,0)+IFERROR(F$5*F77,0)</f>
        <v>4.4721514378757883E-3</v>
      </c>
      <c r="H77" s="13">
        <f>+G77*C77</f>
        <v>4.4721514378757883E-3</v>
      </c>
      <c r="I77" s="12">
        <f>+H77/H$86</f>
        <v>4.5729068297975213E-3</v>
      </c>
      <c r="J77" s="14">
        <f>+I77/(I$86-I$43-I$25)</f>
        <v>5.4445622231879959E-3</v>
      </c>
      <c r="K77" s="13">
        <f>+G77-F77</f>
        <v>-7.882662005109833E-3</v>
      </c>
      <c r="L77" s="29">
        <f>+IFERROR(G77/F77,"")</f>
        <v>0.36197644412144708</v>
      </c>
      <c r="N77" s="13">
        <v>3.8145702787107964E-3</v>
      </c>
      <c r="O77" s="13">
        <v>3.3517856174925197E-3</v>
      </c>
      <c r="P77" s="12">
        <f>+N77*N$5+O77*O$5</f>
        <v>3.6988741134062271E-3</v>
      </c>
      <c r="Q77" s="13">
        <f>+P77*C77</f>
        <v>3.6988741134062271E-3</v>
      </c>
      <c r="R77" s="12">
        <f>+Q77/Q$86</f>
        <v>4.0573707663143698E-3</v>
      </c>
      <c r="S77" s="14">
        <f>+R77/(R$86-R$43-R$25)</f>
        <v>4.8962115397725931E-3</v>
      </c>
      <c r="T77" s="13">
        <f>+P77-O77</f>
        <v>3.4708849591370741E-4</v>
      </c>
      <c r="U77" s="29">
        <f>+IFERROR(P77/O77,"")</f>
        <v>1.1035533102422479</v>
      </c>
      <c r="W77" s="28">
        <f>+(F77*0.7+O77*0.3)*C77</f>
        <v>9.65390509533769E-3</v>
      </c>
      <c r="X77" s="26">
        <f>+I77*I$1+R77*R$1</f>
        <v>4.4182460107525766E-3</v>
      </c>
      <c r="Y77" s="26">
        <v>4.9132544748187092E-3</v>
      </c>
      <c r="Z77" s="27">
        <f>+Y77/Y$86</f>
        <v>4.9010966532921762E-3</v>
      </c>
      <c r="AA77" s="26">
        <f>+Z77-W77</f>
        <v>-4.7528084420455138E-3</v>
      </c>
      <c r="AB77" s="25">
        <f>+IFERROR(Z77/W77,"")</f>
        <v>0.50768021902961724</v>
      </c>
      <c r="AC77" s="3"/>
      <c r="AD77" s="3"/>
    </row>
    <row r="78" spans="2:34" x14ac:dyDescent="0.25">
      <c r="B78" s="31" t="s">
        <v>8</v>
      </c>
      <c r="C78" s="30">
        <v>1</v>
      </c>
      <c r="D78" s="13">
        <v>2.311117490236411E-3</v>
      </c>
      <c r="E78" s="13">
        <v>0</v>
      </c>
      <c r="F78" s="13">
        <v>1.0527383553834414E-4</v>
      </c>
      <c r="G78" s="12">
        <f>+IFERROR(D$5*D78,0)+IFERROR(E$5*E78,0)+IFERROR(F$5*F78,0)</f>
        <v>9.507654549791505E-4</v>
      </c>
      <c r="H78" s="13">
        <f>+G78*C78</f>
        <v>9.507654549791505E-4</v>
      </c>
      <c r="I78" s="12">
        <f>+H78/H$86</f>
        <v>9.7218573722423715E-4</v>
      </c>
      <c r="J78" s="14">
        <f>+I78/(I$86-I$43-I$25)</f>
        <v>1.1574969567109291E-3</v>
      </c>
      <c r="K78" s="13">
        <f>+G78-F78</f>
        <v>8.4549161944080635E-4</v>
      </c>
      <c r="L78" s="29">
        <f>+IFERROR(G78/F78,"")</f>
        <v>9.0313557031257865</v>
      </c>
      <c r="N78" s="13">
        <v>7.655403442245406E-3</v>
      </c>
      <c r="O78" s="13">
        <v>5.6360211418528513E-3</v>
      </c>
      <c r="P78" s="12">
        <f>+N78*N$5+O78*O$5</f>
        <v>7.1505578671472673E-3</v>
      </c>
      <c r="Q78" s="13">
        <f>+P78*C78</f>
        <v>7.1505578671472673E-3</v>
      </c>
      <c r="R78" s="12">
        <f>+Q78/Q$86</f>
        <v>7.8435933647618764E-3</v>
      </c>
      <c r="S78" s="14">
        <f>+R78/(R$86-R$43-R$25)</f>
        <v>9.4652164068101986E-3</v>
      </c>
      <c r="T78" s="13">
        <f>+P78-O78</f>
        <v>1.514536725294416E-3</v>
      </c>
      <c r="U78" s="29">
        <f>+IFERROR(P78/O78,"")</f>
        <v>1.2687244577646331</v>
      </c>
      <c r="W78" s="28">
        <f>+(F78*0.7+O78*0.3)*C78</f>
        <v>1.7644980274326963E-3</v>
      </c>
      <c r="X78" s="26">
        <f>+I78*I$1+R78*R$1</f>
        <v>3.0336080254855292E-3</v>
      </c>
      <c r="Y78" s="26">
        <v>4.0901016120566585E-3</v>
      </c>
      <c r="Z78" s="27">
        <f>+Y78/Y$86</f>
        <v>4.079980677820577E-3</v>
      </c>
      <c r="AA78" s="26">
        <f>+Z78-W78</f>
        <v>2.3154826503878805E-3</v>
      </c>
      <c r="AB78" s="25">
        <f>+IFERROR(Z78/W78,"")</f>
        <v>2.3122613992132677</v>
      </c>
      <c r="AC78" s="3"/>
      <c r="AD78" s="3"/>
    </row>
    <row r="79" spans="2:34" x14ac:dyDescent="0.25">
      <c r="B79" s="31" t="s">
        <v>7</v>
      </c>
      <c r="C79" s="30">
        <v>1</v>
      </c>
      <c r="D79" s="13">
        <v>2.4067888778523372E-3</v>
      </c>
      <c r="E79" s="13">
        <v>0</v>
      </c>
      <c r="F79" s="13">
        <v>0</v>
      </c>
      <c r="G79" s="12">
        <f>+IFERROR(D$5*D79,0)+IFERROR(E$5*E79,0)+IFERROR(F$5*F79,0)</f>
        <v>9.6271555114093492E-4</v>
      </c>
      <c r="H79" s="13">
        <f>+G79*C79</f>
        <v>9.6271555114093492E-4</v>
      </c>
      <c r="I79" s="12">
        <f>+H79/H$86</f>
        <v>9.8440506322740968E-4</v>
      </c>
      <c r="J79" s="14">
        <f>+I79/(I$86-I$43-I$25)</f>
        <v>1.1720454448446E-3</v>
      </c>
      <c r="K79" s="13">
        <f>+G79-F79</f>
        <v>9.6271555114093492E-4</v>
      </c>
      <c r="L79" s="29" t="str">
        <f>+IFERROR(G79/F79,"")</f>
        <v/>
      </c>
      <c r="N79" s="13">
        <v>7.3677993591453198E-3</v>
      </c>
      <c r="O79" s="13">
        <v>1.2843742603403447E-2</v>
      </c>
      <c r="P79" s="12">
        <f>+N79*N$5+O79*O$5</f>
        <v>8.7367851702098518E-3</v>
      </c>
      <c r="Q79" s="13">
        <f>+P79*C79</f>
        <v>8.7367851702098518E-3</v>
      </c>
      <c r="R79" s="12">
        <f>+Q79/Q$86</f>
        <v>9.5835585787304861E-3</v>
      </c>
      <c r="S79" s="14">
        <f>+R79/(R$86-R$43-R$25)</f>
        <v>1.1564910580723394E-2</v>
      </c>
      <c r="T79" s="13">
        <f>+P79-O79</f>
        <v>-4.1069574331935952E-3</v>
      </c>
      <c r="U79" s="29">
        <f>+IFERROR(P79/O79,"")</f>
        <v>0.68023670669752456</v>
      </c>
      <c r="W79" s="28">
        <f>+(F79*0.7+O79*0.3)*C79</f>
        <v>3.8531227810210339E-3</v>
      </c>
      <c r="X79" s="26">
        <f>+I79*I$1+R79*R$1</f>
        <v>3.5641511178783332E-3</v>
      </c>
      <c r="Y79" s="26">
        <v>5.4235471281645787E-3</v>
      </c>
      <c r="Z79" s="27">
        <f>+Y79/Y$86</f>
        <v>5.4101265902374443E-3</v>
      </c>
      <c r="AA79" s="26">
        <f>+Z79-W79</f>
        <v>1.5570038092164104E-3</v>
      </c>
      <c r="AB79" s="25">
        <f>+IFERROR(Z79/W79,"")</f>
        <v>1.404088812556298</v>
      </c>
      <c r="AC79" s="3"/>
      <c r="AD79" s="3"/>
    </row>
    <row r="80" spans="2:34" x14ac:dyDescent="0.25">
      <c r="B80" s="31" t="s">
        <v>6</v>
      </c>
      <c r="C80" s="30">
        <v>1</v>
      </c>
      <c r="D80" s="13">
        <v>1.6011860873773819E-3</v>
      </c>
      <c r="E80" s="13">
        <v>0</v>
      </c>
      <c r="F80" s="13">
        <v>0</v>
      </c>
      <c r="G80" s="12">
        <f>+IFERROR(D$5*D80,0)+IFERROR(E$5*E80,0)+IFERROR(F$5*F80,0)</f>
        <v>6.4047443495095278E-4</v>
      </c>
      <c r="H80" s="13">
        <f>+G80*C80</f>
        <v>6.4047443495095278E-4</v>
      </c>
      <c r="I80" s="12">
        <f>+H80/H$86</f>
        <v>6.5490401176778465E-4</v>
      </c>
      <c r="J80" s="14">
        <f>+I80/(I$86-I$43-I$25)</f>
        <v>7.7973721639175127E-4</v>
      </c>
      <c r="K80" s="13">
        <f>+G80-F80</f>
        <v>6.4047443495095278E-4</v>
      </c>
      <c r="L80" s="29" t="str">
        <f>+IFERROR(G80/F80,"")</f>
        <v/>
      </c>
      <c r="N80" s="13">
        <v>2.1769580846013915E-3</v>
      </c>
      <c r="O80" s="13">
        <v>1.4227432561961144E-3</v>
      </c>
      <c r="P80" s="12">
        <f>+N80*N$5+O80*O$5</f>
        <v>1.988404377500072E-3</v>
      </c>
      <c r="Q80" s="13">
        <f>+P80*C80</f>
        <v>1.988404377500072E-3</v>
      </c>
      <c r="R80" s="12">
        <f>+Q80/Q$86</f>
        <v>2.1811214833291309E-3</v>
      </c>
      <c r="S80" s="14">
        <f>+R80/(R$86-R$43-R$25)</f>
        <v>2.6320572586031607E-3</v>
      </c>
      <c r="T80" s="13">
        <f>+P80-O80</f>
        <v>5.6566112130395762E-4</v>
      </c>
      <c r="U80" s="29">
        <f>+IFERROR(P80/O80,"")</f>
        <v>1.3975848199177727</v>
      </c>
      <c r="W80" s="28">
        <f>+(F80*0.7+O80*0.3)*C80</f>
        <v>4.2682297685883432E-4</v>
      </c>
      <c r="X80" s="26">
        <f>+I80*I$1+R80*R$1</f>
        <v>1.1127692532361885E-3</v>
      </c>
      <c r="Y80" s="26">
        <v>1.4504456530399846E-3</v>
      </c>
      <c r="Z80" s="27">
        <f>+Y80/Y$86</f>
        <v>1.4468565331452233E-3</v>
      </c>
      <c r="AA80" s="26">
        <f>+Z80-W80</f>
        <v>1.020033556286389E-3</v>
      </c>
      <c r="AB80" s="25">
        <f>+IFERROR(Z80/W80,"")</f>
        <v>3.3898281292006236</v>
      </c>
      <c r="AC80" s="3"/>
      <c r="AD80" s="3"/>
    </row>
    <row r="81" spans="2:32" x14ac:dyDescent="0.25">
      <c r="B81" s="31" t="s">
        <v>5</v>
      </c>
      <c r="C81" s="30">
        <v>1</v>
      </c>
      <c r="D81" s="13">
        <v>7.9211455479910446E-4</v>
      </c>
      <c r="E81" s="13">
        <v>0</v>
      </c>
      <c r="F81" s="13">
        <v>0</v>
      </c>
      <c r="G81" s="12">
        <f>+IFERROR(D$5*D81,0)+IFERROR(E$5*E81,0)+IFERROR(F$5*F81,0)</f>
        <v>3.1684582191964178E-4</v>
      </c>
      <c r="H81" s="13">
        <f>+G81*C81</f>
        <v>3.1684582191964178E-4</v>
      </c>
      <c r="I81" s="12">
        <f>+H81/H$86</f>
        <v>3.2398420383933829E-4</v>
      </c>
      <c r="J81" s="14">
        <f>+I81/(I$86-I$43-I$25)</f>
        <v>3.8573979807312296E-4</v>
      </c>
      <c r="K81" s="13">
        <f>+G81-F81</f>
        <v>3.1684582191964178E-4</v>
      </c>
      <c r="L81" s="29" t="str">
        <f>+IFERROR(G81/F81,"")</f>
        <v/>
      </c>
      <c r="N81" s="13">
        <v>1.4766054204476194E-3</v>
      </c>
      <c r="O81" s="13">
        <v>1.8981558498335962E-3</v>
      </c>
      <c r="P81" s="12">
        <f>+N81*N$5+O81*O$5</f>
        <v>1.5819930277941137E-3</v>
      </c>
      <c r="Q81" s="13">
        <f>+P81*C81</f>
        <v>1.5819930277941137E-3</v>
      </c>
      <c r="R81" s="12">
        <f>+Q81/Q$86</f>
        <v>1.7353205507105232E-3</v>
      </c>
      <c r="S81" s="14">
        <f>+R81/(R$86-R$43-R$25)</f>
        <v>2.0940892501454663E-3</v>
      </c>
      <c r="T81" s="13">
        <f>+P81-O81</f>
        <v>-3.1616282203948253E-4</v>
      </c>
      <c r="U81" s="29">
        <f>+IFERROR(P81/O81,"")</f>
        <v>0.83343684762913472</v>
      </c>
      <c r="W81" s="28">
        <f>+(F81*0.7+O81*0.3)*C81</f>
        <v>5.6944675495007883E-4</v>
      </c>
      <c r="X81" s="26">
        <f>+I81*I$1+R81*R$1</f>
        <v>7.4738510790069385E-4</v>
      </c>
      <c r="Y81" s="26">
        <v>1.1138755028726089E-3</v>
      </c>
      <c r="Z81" s="27">
        <f>+Y81/Y$86</f>
        <v>1.1111192239873792E-3</v>
      </c>
      <c r="AA81" s="26">
        <f>+Z81-W81</f>
        <v>5.4167246903730041E-4</v>
      </c>
      <c r="AB81" s="25">
        <f>+IFERROR(Z81/W81,"")</f>
        <v>1.9512258421505742</v>
      </c>
      <c r="AC81" s="3"/>
      <c r="AD81" s="3"/>
    </row>
    <row r="82" spans="2:32" x14ac:dyDescent="0.25">
      <c r="B82" s="31" t="s">
        <v>4</v>
      </c>
      <c r="C82" s="30">
        <v>1</v>
      </c>
      <c r="D82" s="13">
        <v>3.1697081389586997E-2</v>
      </c>
      <c r="E82" s="13">
        <v>2.760920870095564E-2</v>
      </c>
      <c r="F82" s="13">
        <v>3.1723031839660527E-2</v>
      </c>
      <c r="G82" s="12">
        <f>+IFERROR(D$5*D82,0)+IFERROR(E$5*E82,0)+IFERROR(F$5*F82,0)</f>
        <v>3.0272813561084404E-2</v>
      </c>
      <c r="H82" s="13">
        <f>+G82*C82</f>
        <v>3.0272813561084404E-2</v>
      </c>
      <c r="I82" s="12">
        <f>+H82/H$86</f>
        <v>3.0954845293974336E-2</v>
      </c>
      <c r="J82" s="14">
        <f>+I82/(I$86-I$43-I$25)</f>
        <v>3.6855240569085415E-2</v>
      </c>
      <c r="K82" s="13">
        <f>+G82-F82</f>
        <v>-1.4502182785761236E-3</v>
      </c>
      <c r="L82" s="29">
        <f>+IFERROR(G82/F82,"")</f>
        <v>0.95428500384496528</v>
      </c>
      <c r="N82" s="13">
        <v>2.9080475937400554E-2</v>
      </c>
      <c r="O82" s="13">
        <v>3.0408474267892047E-2</v>
      </c>
      <c r="P82" s="12">
        <f>+N82*N$5+O82*O$5</f>
        <v>2.9412475520023428E-2</v>
      </c>
      <c r="Q82" s="13">
        <f>+P82*C82</f>
        <v>2.9412475520023428E-2</v>
      </c>
      <c r="R82" s="12">
        <f>+Q82/Q$86</f>
        <v>3.2263146752508555E-2</v>
      </c>
      <c r="S82" s="14">
        <f>+R82/(R$86-R$43-R$25)</f>
        <v>3.8933388279549105E-2</v>
      </c>
      <c r="T82" s="13">
        <f>+P82-O82</f>
        <v>-9.9599874786861914E-4</v>
      </c>
      <c r="U82" s="29">
        <f>+IFERROR(P82/O82,"")</f>
        <v>0.96724601375609687</v>
      </c>
      <c r="W82" s="28">
        <f>+(F82*0.7+O82*0.3)*C82</f>
        <v>3.132866456812998E-2</v>
      </c>
      <c r="X82" s="26">
        <f>+I82*I$1+R82*R$1</f>
        <v>3.1347335731534601E-2</v>
      </c>
      <c r="Y82" s="26">
        <v>3.0854140617252244E-2</v>
      </c>
      <c r="Z82" s="27">
        <f>+Y82/Y$86</f>
        <v>3.0777792213785321E-2</v>
      </c>
      <c r="AA82" s="26">
        <f>+Z82-W82</f>
        <v>-5.5087235434465864E-4</v>
      </c>
      <c r="AB82" s="25">
        <f>+IFERROR(Z82/W82,"")</f>
        <v>0.98241634739499717</v>
      </c>
      <c r="AC82" s="3"/>
      <c r="AD82" s="3"/>
    </row>
    <row r="83" spans="2:32" x14ac:dyDescent="0.25">
      <c r="B83" s="31" t="s">
        <v>3</v>
      </c>
      <c r="C83" s="30">
        <v>1</v>
      </c>
      <c r="D83" s="13">
        <v>3.1605342563342776E-3</v>
      </c>
      <c r="E83" s="13">
        <v>5.4279412967922413E-3</v>
      </c>
      <c r="F83" s="13">
        <v>1.7019356190536288E-2</v>
      </c>
      <c r="G83" s="12">
        <f>+IFERROR(D$5*D83,0)+IFERROR(E$5*E83,0)+IFERROR(F$5*F83,0)</f>
        <v>7.4188322040450675E-3</v>
      </c>
      <c r="H83" s="13">
        <f>+G83*C83</f>
        <v>7.4188322040450675E-3</v>
      </c>
      <c r="I83" s="12">
        <f>+H83/H$86</f>
        <v>7.5859748772536435E-3</v>
      </c>
      <c r="J83" s="14">
        <f>+I83/(I$86-I$43-I$25)</f>
        <v>9.0319601470159761E-3</v>
      </c>
      <c r="K83" s="13">
        <f>+G83-F83</f>
        <v>-9.60052398649122E-3</v>
      </c>
      <c r="L83" s="29">
        <f>+IFERROR(G83/F83,"")</f>
        <v>0.43590557251339229</v>
      </c>
      <c r="N83" s="13">
        <v>6.3581737390519533E-3</v>
      </c>
      <c r="O83" s="13">
        <v>6.6313755961263697E-3</v>
      </c>
      <c r="P83" s="12">
        <f>+N83*N$5+O83*O$5</f>
        <v>6.4264742033205572E-3</v>
      </c>
      <c r="Q83" s="13">
        <f>+P83*C83</f>
        <v>6.4264742033205572E-3</v>
      </c>
      <c r="R83" s="12">
        <f>+Q83/Q$86</f>
        <v>7.0493311649945916E-3</v>
      </c>
      <c r="S83" s="14">
        <f>+R83/(R$86-R$43-R$25)</f>
        <v>8.5067445362105309E-3</v>
      </c>
      <c r="T83" s="13">
        <f>+P83-O83</f>
        <v>-2.0490139280581257E-4</v>
      </c>
      <c r="U83" s="29">
        <f>+IFERROR(P83/O83,"")</f>
        <v>0.96910122344366934</v>
      </c>
      <c r="W83" s="28">
        <f>+(F83*0.7+O83*0.3)*C83</f>
        <v>1.3902962012213312E-2</v>
      </c>
      <c r="X83" s="26">
        <f>+I83*I$1+R83*R$1</f>
        <v>7.4249817635759279E-3</v>
      </c>
      <c r="Y83" s="26">
        <v>8.4159812569504309E-3</v>
      </c>
      <c r="Z83" s="27">
        <f>+Y83/Y$86</f>
        <v>8.3951559570159245E-3</v>
      </c>
      <c r="AA83" s="26">
        <f>+Z83-W83</f>
        <v>-5.5078060551973871E-3</v>
      </c>
      <c r="AB83" s="25">
        <f>+IFERROR(Z83/W83,"")</f>
        <v>0.6038393796689544</v>
      </c>
      <c r="AC83" s="3"/>
      <c r="AD83" s="3"/>
    </row>
    <row r="84" spans="2:32" x14ac:dyDescent="0.25">
      <c r="B84" s="31" t="s">
        <v>2</v>
      </c>
      <c r="C84" s="30">
        <v>1</v>
      </c>
      <c r="D84" s="13">
        <v>1.4282495560898514E-3</v>
      </c>
      <c r="E84" s="13">
        <v>4.349652934966637E-3</v>
      </c>
      <c r="F84" s="13">
        <v>0</v>
      </c>
      <c r="G84" s="12">
        <f>+IFERROR(D$5*D84,0)+IFERROR(E$5*E84,0)+IFERROR(F$5*F84,0)</f>
        <v>2.0936783496742634E-3</v>
      </c>
      <c r="H84" s="13">
        <f>+G84*C84</f>
        <v>2.0936783496742634E-3</v>
      </c>
      <c r="I84" s="12">
        <f>+H84/H$86</f>
        <v>2.1408479023179629E-3</v>
      </c>
      <c r="J84" s="14">
        <f>+I84/(I$86-I$43-I$25)</f>
        <v>2.5489212985053862E-3</v>
      </c>
      <c r="K84" s="13">
        <f>+G84-F84</f>
        <v>2.0936783496742634E-3</v>
      </c>
      <c r="L84" s="29" t="str">
        <f>+IFERROR(G84/F84,"")</f>
        <v/>
      </c>
      <c r="N84" s="13">
        <v>4.5105594426217362E-4</v>
      </c>
      <c r="O84" s="13">
        <v>2.6813246831230856E-3</v>
      </c>
      <c r="P84" s="12">
        <f>+N84*N$5+O84*O$5</f>
        <v>1.0086231289774016E-3</v>
      </c>
      <c r="Q84" s="13">
        <f>+P84*C84</f>
        <v>1.0086231289774016E-3</v>
      </c>
      <c r="R84" s="12">
        <f>+Q84/Q$86</f>
        <v>1.106379366334492E-3</v>
      </c>
      <c r="S84" s="14">
        <f>+R84/(R$86-R$43-R$25)</f>
        <v>1.3351176741813959E-3</v>
      </c>
      <c r="T84" s="13">
        <f>+P84-O84</f>
        <v>-1.6727015541456839E-3</v>
      </c>
      <c r="U84" s="29">
        <f>+IFERROR(P84/O84,"")</f>
        <v>0.37616598069078416</v>
      </c>
      <c r="W84" s="28">
        <f>+(F84*0.7+O84*0.3)*C84</f>
        <v>8.0439740493692567E-4</v>
      </c>
      <c r="X84" s="26">
        <f>+I84*I$1+R84*R$1</f>
        <v>1.8305073415229216E-3</v>
      </c>
      <c r="Y84" s="26">
        <v>2.3064544142212358E-3</v>
      </c>
      <c r="Z84" s="27">
        <f>+Y84/Y$86</f>
        <v>2.3007471052937409E-3</v>
      </c>
      <c r="AA84" s="26">
        <f>+Z84-W84</f>
        <v>1.4963497003568152E-3</v>
      </c>
      <c r="AB84" s="25">
        <f>+IFERROR(Z84/W84,"")</f>
        <v>2.8602119936900428</v>
      </c>
      <c r="AC84" s="3"/>
      <c r="AD84" s="3"/>
    </row>
    <row r="85" spans="2:32" ht="15.75" thickBot="1" x14ac:dyDescent="0.3">
      <c r="B85" s="24" t="s">
        <v>1</v>
      </c>
      <c r="C85" s="23">
        <v>1</v>
      </c>
      <c r="D85" s="20">
        <v>4.8939667998391077E-3</v>
      </c>
      <c r="E85" s="20">
        <v>1.0941096011582816E-3</v>
      </c>
      <c r="F85" s="20">
        <v>0</v>
      </c>
      <c r="G85" s="21">
        <f>+IFERROR(D$5*D85,0)+IFERROR(E$5*E85,0)+IFERROR(F$5*F85,0)</f>
        <v>2.3405250803410415E-3</v>
      </c>
      <c r="H85" s="20">
        <f>+G85*C85</f>
        <v>2.3405250803410415E-3</v>
      </c>
      <c r="I85" s="21">
        <f>+H85/H$86</f>
        <v>2.3932559694999334E-3</v>
      </c>
      <c r="J85" s="22">
        <f>+I85/(I$86-I$43-I$25)</f>
        <v>2.8494416192895518E-3</v>
      </c>
      <c r="K85" s="20">
        <f>+G85-F85</f>
        <v>2.3405250803410415E-3</v>
      </c>
      <c r="L85" s="19" t="str">
        <f>+IFERROR(G85/F85,"")</f>
        <v/>
      </c>
      <c r="N85" s="20">
        <v>6.6066367108149962E-3</v>
      </c>
      <c r="O85" s="20">
        <v>1.3851696022616265E-2</v>
      </c>
      <c r="P85" s="21">
        <f>+N85*N$5+O85*O$5</f>
        <v>8.4179015387653138E-3</v>
      </c>
      <c r="Q85" s="20">
        <f>+P85*C85</f>
        <v>8.4179015387653138E-3</v>
      </c>
      <c r="R85" s="21">
        <f>+Q85/Q$86</f>
        <v>9.2337685928020989E-3</v>
      </c>
      <c r="S85" s="22">
        <f>+R85/(R$86-R$43-R$25)</f>
        <v>1.1142803293950784E-2</v>
      </c>
      <c r="T85" s="20">
        <f>+P85-O85</f>
        <v>-5.4337944838509511E-3</v>
      </c>
      <c r="U85" s="19">
        <f>+IFERROR(P85/O85,"")</f>
        <v>0.60771630600476945</v>
      </c>
      <c r="W85" s="22">
        <f>+(F85*0.7+O85*0.3)*C85</f>
        <v>4.155508806784879E-3</v>
      </c>
      <c r="X85" s="20">
        <f>+I85*I$1+R85*R$1</f>
        <v>4.4454097564905828E-3</v>
      </c>
      <c r="Y85" s="20">
        <v>5.0448812515643347E-3</v>
      </c>
      <c r="Z85" s="21">
        <f>+Y85/Y$86</f>
        <v>5.0323977202932748E-3</v>
      </c>
      <c r="AA85" s="20">
        <f>+Z85-W85</f>
        <v>8.7688891350839581E-4</v>
      </c>
      <c r="AB85" s="19">
        <f>+IFERROR(Z85/W85,"")</f>
        <v>1.2110184226000584</v>
      </c>
      <c r="AC85" s="3"/>
      <c r="AD85" s="3"/>
    </row>
    <row r="86" spans="2:32" ht="15.75" thickTop="1" x14ac:dyDescent="0.25">
      <c r="B86" s="18" t="s">
        <v>0</v>
      </c>
      <c r="C86" s="17">
        <f>SUM(C6:C85)</f>
        <v>80</v>
      </c>
      <c r="D86" s="11">
        <f>SUM(D6:D85)</f>
        <v>0.99999999999999989</v>
      </c>
      <c r="E86" s="11">
        <f>SUM(E6:E85)</f>
        <v>0.98117742788689455</v>
      </c>
      <c r="F86" s="11">
        <f>SUM(F6:F85)</f>
        <v>0.94280598476082789</v>
      </c>
      <c r="G86" s="16">
        <f>SUM(G6:G85)</f>
        <v>0.97911359595061931</v>
      </c>
      <c r="H86" s="11">
        <f>SUM(H6:H85)</f>
        <v>0.97796688284458344</v>
      </c>
      <c r="I86" s="16">
        <f>SUM(I6:I85)</f>
        <v>1.0000000000000004</v>
      </c>
      <c r="J86" s="15">
        <f>SUM(J6:J85)</f>
        <v>1</v>
      </c>
      <c r="K86" s="11">
        <f>SUM(K6:K85)</f>
        <v>3.5160898083756192E-2</v>
      </c>
      <c r="L86" s="11">
        <f>SUM(L6:L85)</f>
        <v>104.1708356380415</v>
      </c>
      <c r="N86" s="11">
        <f>SUM(N6:N85)</f>
        <v>0.99999999999999956</v>
      </c>
      <c r="O86" s="11">
        <f>SUM(O6:O85)</f>
        <v>0.90065114181916417</v>
      </c>
      <c r="P86" s="16">
        <f>SUM(P6:P85)</f>
        <v>0.97516278545479107</v>
      </c>
      <c r="Q86" s="11">
        <f>SUM(Q6:Q85)</f>
        <v>0.91164311236121187</v>
      </c>
      <c r="R86" s="16">
        <f>SUM(R6:R85)</f>
        <v>1</v>
      </c>
      <c r="S86" s="15">
        <f>SUM(S6:S85)</f>
        <v>0.99999999999999989</v>
      </c>
      <c r="T86" s="11">
        <f>SUM(T6:T85)</f>
        <v>6.5289149376166311E-2</v>
      </c>
      <c r="U86" s="11">
        <f>SUM(U6:U85)</f>
        <v>105.24962661506008</v>
      </c>
      <c r="W86" s="14">
        <f>SUM(W6:W85)</f>
        <v>0.87886313263776628</v>
      </c>
      <c r="X86" s="13">
        <f>SUM(X6:X85)</f>
        <v>0.96283606935097321</v>
      </c>
      <c r="Y86" s="13">
        <f>SUM(Y6:Y85)</f>
        <v>1.0024806328841458</v>
      </c>
      <c r="Z86" s="12">
        <f>SUM(Z6:Z85)</f>
        <v>0.99999999999999944</v>
      </c>
      <c r="AA86" s="11">
        <f>SUM(AA6:AA85)</f>
        <v>0.12113686736223359</v>
      </c>
      <c r="AB86" s="10">
        <f>SUM(AB6:AB85)</f>
        <v>142.55402991488776</v>
      </c>
      <c r="AC86" s="9"/>
      <c r="AD86" s="9"/>
      <c r="AE86" s="9"/>
      <c r="AF86" s="9"/>
    </row>
  </sheetData>
  <mergeCells count="26">
    <mergeCell ref="X2:X4"/>
    <mergeCell ref="Y2:Y4"/>
    <mergeCell ref="AA2:AA4"/>
    <mergeCell ref="Z2:Z4"/>
    <mergeCell ref="O2:O4"/>
    <mergeCell ref="H2:H4"/>
    <mergeCell ref="D1:F1"/>
    <mergeCell ref="N1:P1"/>
    <mergeCell ref="AB2:AB4"/>
    <mergeCell ref="P2:P4"/>
    <mergeCell ref="Q2:Q4"/>
    <mergeCell ref="R2:R4"/>
    <mergeCell ref="S2:S4"/>
    <mergeCell ref="T2:T4"/>
    <mergeCell ref="U2:U4"/>
    <mergeCell ref="W2:W4"/>
    <mergeCell ref="I2:I4"/>
    <mergeCell ref="J2:J4"/>
    <mergeCell ref="K2:K4"/>
    <mergeCell ref="L2:L4"/>
    <mergeCell ref="N2:N4"/>
    <mergeCell ref="B2:B4"/>
    <mergeCell ref="D2:D4"/>
    <mergeCell ref="E2:E4"/>
    <mergeCell ref="F2:F4"/>
    <mergeCell ref="G2:G4"/>
  </mergeCells>
  <conditionalFormatting sqref="C1:C1048576">
    <cfRule type="cellIs" dxfId="3" priority="2" operator="equal">
      <formula>1</formula>
    </cfRule>
  </conditionalFormatting>
  <conditionalFormatting sqref="H6:J85 N6:O85 Q6:S85 W6:Z85">
    <cfRule type="cellIs" dxfId="2" priority="1" operator="equal">
      <formula>0</formula>
    </cfRule>
  </conditionalFormatting>
  <conditionalFormatting sqref="K1:L1048576 T1:U1048576 AA1:AB1048576">
    <cfRule type="cellIs" dxfId="1" priority="4" operator="lessThan">
      <formula>0</formula>
    </cfRule>
  </conditionalFormatting>
  <conditionalFormatting sqref="L6:L85 U6:U85 AB6:AB85">
    <cfRule type="cellIs" dxfId="0" priority="3" operator="lessThan">
      <formula>1</formula>
    </cfRule>
  </conditionalFormatting>
  <conditionalFormatting sqref="AF6:AF8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:AH8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362204722" right="0.51181102362204722" top="0.55118110236220474" bottom="0.55118110236220474" header="0.31496062992125984" footer="0.31496062992125984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zaujem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Špaček Jozef, Mgr.</dc:creator>
  <cp:lastModifiedBy>Špaček Jozef, Mgr.</cp:lastModifiedBy>
  <dcterms:created xsi:type="dcterms:W3CDTF">2026-04-24T09:01:16Z</dcterms:created>
  <dcterms:modified xsi:type="dcterms:W3CDTF">2026-04-24T09:02:35Z</dcterms:modified>
</cp:coreProperties>
</file>